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N:\CGD_PSC\NOUVEAU PSC_2020_2025\COMITES DE PILOTAGE_Grands Comptes\COMPTES DE RESULTATS 2020\"/>
    </mc:Choice>
  </mc:AlternateContent>
  <xr:revisionPtr revIDLastSave="0" documentId="8_{C59E6CC3-2594-46F9-827B-75A8D72E89F3}" xr6:coauthVersionLast="45" xr6:coauthVersionMax="45" xr10:uidLastSave="{00000000-0000-0000-0000-000000000000}"/>
  <bookViews>
    <workbookView xWindow="-108" yWindow="-108" windowWidth="23256" windowHeight="12600" firstSheet="2" activeTab="2" xr2:uid="{00000000-000D-0000-FFFF-FFFF00000000}"/>
  </bookViews>
  <sheets>
    <sheet name="Borseaux Metropole 2020" sheetId="16" state="hidden" r:id="rId1"/>
    <sheet name="données" sheetId="18" state="hidden" r:id="rId2"/>
    <sheet name="CR 2020 CDG VOSGES" sheetId="19" r:id="rId3"/>
    <sheet name="PRESTATIONS CDG VOSGES" sheetId="20" r:id="rId4"/>
    <sheet name="AGE et PP MOYEN" sheetId="22" r:id="rId5"/>
    <sheet name="PP MOYEN PAR TRANCHE AGE" sheetId="23" r:id="rId6"/>
    <sheet name="COTISATIONS CDG VOSGES" sheetId="21" state="hidden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2" l="1"/>
  <c r="B15" i="22"/>
  <c r="C8" i="22"/>
  <c r="B8" i="22"/>
  <c r="D11" i="21" l="1"/>
  <c r="D6" i="21"/>
  <c r="I4" i="20"/>
  <c r="I5" i="20"/>
  <c r="I6" i="20"/>
  <c r="I7" i="20"/>
  <c r="I8" i="20"/>
  <c r="I9" i="20"/>
  <c r="I10" i="20"/>
  <c r="I11" i="20"/>
  <c r="I3" i="20"/>
  <c r="D12" i="21" l="1"/>
  <c r="I12" i="20"/>
  <c r="E4" i="20"/>
  <c r="E5" i="20"/>
  <c r="E6" i="20"/>
  <c r="E7" i="20"/>
  <c r="E8" i="20"/>
  <c r="E9" i="20"/>
  <c r="E10" i="20"/>
  <c r="E11" i="20"/>
  <c r="E3" i="20"/>
  <c r="H12" i="20"/>
  <c r="G12" i="20"/>
  <c r="F12" i="20"/>
  <c r="D12" i="20"/>
  <c r="C12" i="20"/>
  <c r="B12" i="20"/>
  <c r="J12" i="20"/>
  <c r="B17" i="22" l="1"/>
  <c r="C17" i="22"/>
  <c r="E12" i="20"/>
  <c r="AB99" i="16" l="1"/>
  <c r="AC99" i="16"/>
  <c r="AD99" i="16"/>
  <c r="AE99" i="16"/>
  <c r="AF99" i="16"/>
  <c r="AG99" i="16"/>
  <c r="AH99" i="16"/>
  <c r="AI99" i="16"/>
  <c r="AA99" i="16"/>
  <c r="AB98" i="16"/>
  <c r="AC98" i="16"/>
  <c r="AD98" i="16"/>
  <c r="AE98" i="16"/>
  <c r="AF98" i="16"/>
  <c r="AG98" i="16"/>
  <c r="AH98" i="16"/>
  <c r="AI98" i="16"/>
  <c r="AA98" i="16"/>
  <c r="AT92" i="16"/>
  <c r="AS92" i="16"/>
  <c r="AR92" i="16"/>
  <c r="AQ92" i="16"/>
  <c r="AP92" i="16"/>
  <c r="AO92" i="16"/>
  <c r="AN92" i="16"/>
  <c r="AM92" i="16"/>
  <c r="AL92" i="16"/>
  <c r="AK92" i="16"/>
  <c r="AJ92" i="16"/>
  <c r="AI92" i="16"/>
  <c r="AH92" i="16"/>
  <c r="AG92" i="16"/>
  <c r="AF92" i="16"/>
  <c r="AE92" i="16"/>
  <c r="AD92" i="16"/>
  <c r="AC92" i="16"/>
  <c r="AB92" i="16"/>
  <c r="AA92" i="16"/>
  <c r="AT91" i="16"/>
  <c r="AS91" i="16"/>
  <c r="AR91" i="16"/>
  <c r="AQ91" i="16"/>
  <c r="AP91" i="16"/>
  <c r="AO91" i="16"/>
  <c r="AN91" i="16"/>
  <c r="AM91" i="16"/>
  <c r="AL91" i="16"/>
  <c r="AK91" i="16"/>
  <c r="AJ91" i="16"/>
  <c r="AI91" i="16"/>
  <c r="AH91" i="16"/>
  <c r="AG91" i="16"/>
  <c r="AF91" i="16"/>
  <c r="AE91" i="16"/>
  <c r="AD91" i="16"/>
  <c r="AC91" i="16"/>
  <c r="AB91" i="16"/>
  <c r="AA91" i="16"/>
  <c r="AT90" i="16"/>
  <c r="AS90" i="16"/>
  <c r="AR90" i="16"/>
  <c r="AQ90" i="16"/>
  <c r="AP90" i="16"/>
  <c r="AO90" i="16"/>
  <c r="AN90" i="16"/>
  <c r="AM90" i="16"/>
  <c r="AL90" i="16"/>
  <c r="AK90" i="16"/>
  <c r="AJ90" i="16"/>
  <c r="AI90" i="16"/>
  <c r="AH90" i="16"/>
  <c r="AG90" i="16"/>
  <c r="AF90" i="16"/>
  <c r="AE90" i="16"/>
  <c r="AD90" i="16"/>
  <c r="AC90" i="16"/>
  <c r="AB90" i="16"/>
  <c r="AA90" i="16"/>
  <c r="AT89" i="16"/>
  <c r="AS89" i="16"/>
  <c r="AR89" i="16"/>
  <c r="AQ89" i="16"/>
  <c r="AP89" i="16"/>
  <c r="AO89" i="16"/>
  <c r="AN89" i="16"/>
  <c r="AM89" i="16"/>
  <c r="AL89" i="16"/>
  <c r="AK89" i="16"/>
  <c r="AJ89" i="16"/>
  <c r="AI89" i="16"/>
  <c r="AH89" i="16"/>
  <c r="AG89" i="16"/>
  <c r="AF89" i="16"/>
  <c r="AE89" i="16"/>
  <c r="AD89" i="16"/>
  <c r="AC89" i="16"/>
  <c r="AB89" i="16"/>
  <c r="AA89" i="16"/>
  <c r="AT88" i="16"/>
  <c r="AS88" i="16"/>
  <c r="AR88" i="16"/>
  <c r="AQ88" i="16"/>
  <c r="AP88" i="16"/>
  <c r="AO88" i="16"/>
  <c r="AN88" i="16"/>
  <c r="AM88" i="16"/>
  <c r="AL88" i="16"/>
  <c r="AK88" i="16"/>
  <c r="AJ88" i="16"/>
  <c r="AI88" i="16"/>
  <c r="AH88" i="16"/>
  <c r="AG88" i="16"/>
  <c r="AF88" i="16"/>
  <c r="AE88" i="16"/>
  <c r="AD88" i="16"/>
  <c r="AC88" i="16"/>
  <c r="AB88" i="16"/>
  <c r="AA88" i="16"/>
  <c r="AT87" i="16"/>
  <c r="AS87" i="16"/>
  <c r="AR87" i="16"/>
  <c r="AQ87" i="16"/>
  <c r="AP87" i="16"/>
  <c r="AO87" i="16"/>
  <c r="AN87" i="16"/>
  <c r="AM87" i="16"/>
  <c r="AL87" i="16"/>
  <c r="AK87" i="16"/>
  <c r="AJ87" i="16"/>
  <c r="AI87" i="16"/>
  <c r="AH87" i="16"/>
  <c r="AG87" i="16"/>
  <c r="AF87" i="16"/>
  <c r="AE87" i="16"/>
  <c r="AD87" i="16"/>
  <c r="AC87" i="16"/>
  <c r="AB87" i="16"/>
  <c r="AA87" i="16"/>
  <c r="AT86" i="16"/>
  <c r="AS86" i="16"/>
  <c r="AR86" i="16"/>
  <c r="AQ86" i="16"/>
  <c r="AP86" i="16"/>
  <c r="AO86" i="16"/>
  <c r="AN86" i="16"/>
  <c r="AM86" i="16"/>
  <c r="AL86" i="16"/>
  <c r="AK86" i="16"/>
  <c r="AJ86" i="16"/>
  <c r="AI86" i="16"/>
  <c r="AH86" i="16"/>
  <c r="AG86" i="16"/>
  <c r="AF86" i="16"/>
  <c r="AE86" i="16"/>
  <c r="AD86" i="16"/>
  <c r="AC86" i="16"/>
  <c r="AB86" i="16"/>
  <c r="AA86" i="16"/>
  <c r="AT85" i="16"/>
  <c r="AS85" i="16"/>
  <c r="AR85" i="16"/>
  <c r="AQ85" i="16"/>
  <c r="AP85" i="16"/>
  <c r="AO85" i="16"/>
  <c r="AN85" i="16"/>
  <c r="AM85" i="16"/>
  <c r="AL85" i="16"/>
  <c r="AK85" i="16"/>
  <c r="AJ85" i="16"/>
  <c r="AI85" i="16"/>
  <c r="AH85" i="16"/>
  <c r="AG85" i="16"/>
  <c r="AF85" i="16"/>
  <c r="AE85" i="16"/>
  <c r="AD85" i="16"/>
  <c r="AC85" i="16"/>
  <c r="AB85" i="16"/>
  <c r="AA85" i="16"/>
  <c r="AT84" i="16"/>
  <c r="AS84" i="16"/>
  <c r="AR84" i="16"/>
  <c r="AQ84" i="16"/>
  <c r="AP84" i="16"/>
  <c r="AO84" i="16"/>
  <c r="AN84" i="16"/>
  <c r="AM84" i="16"/>
  <c r="AL84" i="16"/>
  <c r="AK84" i="16"/>
  <c r="AJ84" i="16"/>
  <c r="AI84" i="16"/>
  <c r="AH84" i="16"/>
  <c r="AG84" i="16"/>
  <c r="AF84" i="16"/>
  <c r="AE84" i="16"/>
  <c r="AD84" i="16"/>
  <c r="AC84" i="16"/>
  <c r="AB84" i="16"/>
  <c r="AA84" i="16"/>
  <c r="AT83" i="16"/>
  <c r="AS83" i="16"/>
  <c r="AR83" i="16"/>
  <c r="AQ83" i="16"/>
  <c r="AP83" i="16"/>
  <c r="AO83" i="16"/>
  <c r="AN83" i="16"/>
  <c r="AM83" i="16"/>
  <c r="AL83" i="16"/>
  <c r="AK83" i="16"/>
  <c r="AJ83" i="16"/>
  <c r="AI83" i="16"/>
  <c r="AH83" i="16"/>
  <c r="AG83" i="16"/>
  <c r="AF83" i="16"/>
  <c r="AE83" i="16"/>
  <c r="AD83" i="16"/>
  <c r="AC83" i="16"/>
  <c r="AB83" i="16"/>
  <c r="AA83" i="16"/>
  <c r="AT82" i="16"/>
  <c r="AS82" i="16"/>
  <c r="AR82" i="16"/>
  <c r="AQ82" i="16"/>
  <c r="AP82" i="16"/>
  <c r="AO82" i="16"/>
  <c r="AN82" i="16"/>
  <c r="AM82" i="16"/>
  <c r="AL82" i="16"/>
  <c r="AK82" i="16"/>
  <c r="AJ82" i="16"/>
  <c r="AI82" i="16"/>
  <c r="AH82" i="16"/>
  <c r="AG82" i="16"/>
  <c r="AF82" i="16"/>
  <c r="AE82" i="16"/>
  <c r="AD82" i="16"/>
  <c r="AC82" i="16"/>
  <c r="AB82" i="16"/>
  <c r="AA82" i="16"/>
  <c r="AT81" i="16"/>
  <c r="AS81" i="16"/>
  <c r="AR81" i="16"/>
  <c r="AQ81" i="16"/>
  <c r="AP81" i="16"/>
  <c r="AO81" i="16"/>
  <c r="AN81" i="16"/>
  <c r="AM81" i="16"/>
  <c r="AL81" i="16"/>
  <c r="AK81" i="16"/>
  <c r="AJ81" i="16"/>
  <c r="AI81" i="16"/>
  <c r="AH81" i="16"/>
  <c r="AG81" i="16"/>
  <c r="AF81" i="16"/>
  <c r="AE81" i="16"/>
  <c r="AD81" i="16"/>
  <c r="AC81" i="16"/>
  <c r="AB81" i="16"/>
  <c r="AA81" i="16"/>
  <c r="AT80" i="16"/>
  <c r="AS80" i="16"/>
  <c r="AR80" i="16"/>
  <c r="AQ80" i="16"/>
  <c r="AP80" i="16"/>
  <c r="AO80" i="16"/>
  <c r="AN80" i="16"/>
  <c r="AM80" i="16"/>
  <c r="AL80" i="16"/>
  <c r="AK80" i="16"/>
  <c r="AJ80" i="16"/>
  <c r="AI80" i="16"/>
  <c r="AH80" i="16"/>
  <c r="AG80" i="16"/>
  <c r="AF80" i="16"/>
  <c r="AE80" i="16"/>
  <c r="AD80" i="16"/>
  <c r="AC80" i="16"/>
  <c r="AB80" i="16"/>
  <c r="AA80" i="16"/>
  <c r="AT79" i="16"/>
  <c r="AS79" i="16"/>
  <c r="AR79" i="16"/>
  <c r="AQ79" i="16"/>
  <c r="AP79" i="16"/>
  <c r="AO79" i="16"/>
  <c r="AN79" i="16"/>
  <c r="AM79" i="16"/>
  <c r="AL79" i="16"/>
  <c r="AK79" i="16"/>
  <c r="AJ79" i="16"/>
  <c r="AI79" i="16"/>
  <c r="AH79" i="16"/>
  <c r="AG79" i="16"/>
  <c r="AF79" i="16"/>
  <c r="AE79" i="16"/>
  <c r="AD79" i="16"/>
  <c r="AC79" i="16"/>
  <c r="AB79" i="16"/>
  <c r="AA79" i="16"/>
  <c r="AT78" i="16"/>
  <c r="AS78" i="16"/>
  <c r="AR78" i="16"/>
  <c r="AQ78" i="16"/>
  <c r="AP78" i="16"/>
  <c r="AO78" i="16"/>
  <c r="AN78" i="16"/>
  <c r="AM78" i="16"/>
  <c r="AL78" i="16"/>
  <c r="AK78" i="16"/>
  <c r="AJ78" i="16"/>
  <c r="AI78" i="16"/>
  <c r="AH78" i="16"/>
  <c r="AG78" i="16"/>
  <c r="AF78" i="16"/>
  <c r="AE78" i="16"/>
  <c r="AD78" i="16"/>
  <c r="AC78" i="16"/>
  <c r="AB78" i="16"/>
  <c r="AA78" i="16"/>
  <c r="AT77" i="16"/>
  <c r="AS77" i="16"/>
  <c r="AR77" i="16"/>
  <c r="AQ77" i="16"/>
  <c r="AP77" i="16"/>
  <c r="AO77" i="16"/>
  <c r="AN77" i="16"/>
  <c r="AM77" i="16"/>
  <c r="AL77" i="16"/>
  <c r="AK77" i="16"/>
  <c r="AJ77" i="16"/>
  <c r="AI77" i="16"/>
  <c r="AH77" i="16"/>
  <c r="AG77" i="16"/>
  <c r="AF77" i="16"/>
  <c r="AE77" i="16"/>
  <c r="AD77" i="16"/>
  <c r="AC77" i="16"/>
  <c r="AB77" i="16"/>
  <c r="AA77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J14" i="16"/>
  <c r="J13" i="16"/>
  <c r="J12" i="16"/>
  <c r="J11" i="16"/>
  <c r="J10" i="16"/>
  <c r="J9" i="16"/>
  <c r="J8" i="16"/>
  <c r="J7" i="16"/>
  <c r="J6" i="16"/>
  <c r="I48" i="18"/>
  <c r="I47" i="18"/>
  <c r="I46" i="18"/>
  <c r="I45" i="18"/>
  <c r="I44" i="18"/>
  <c r="I42" i="18"/>
  <c r="I43" i="18" s="1"/>
  <c r="I41" i="18"/>
  <c r="I40" i="18"/>
  <c r="I29" i="18"/>
  <c r="I28" i="18"/>
  <c r="I27" i="18"/>
  <c r="I26" i="18"/>
  <c r="I25" i="18"/>
  <c r="I21" i="18"/>
  <c r="I24" i="18" s="1"/>
  <c r="I23" i="18"/>
  <c r="I22" i="18"/>
  <c r="F8" i="16"/>
  <c r="I8" i="16" s="1"/>
  <c r="F7" i="16"/>
  <c r="I7" i="16" s="1"/>
  <c r="F6" i="16"/>
  <c r="I6" i="16" s="1"/>
  <c r="G13" i="16"/>
  <c r="G9" i="16"/>
  <c r="C13" i="16"/>
  <c r="F13" i="16" s="1"/>
  <c r="I13" i="16" s="1"/>
  <c r="F12" i="16"/>
  <c r="I12" i="16" s="1"/>
  <c r="F11" i="16"/>
  <c r="F10" i="16"/>
  <c r="I5" i="18"/>
  <c r="I6" i="18"/>
  <c r="I4" i="18"/>
  <c r="D10" i="16" l="1"/>
  <c r="I10" i="16"/>
  <c r="E11" i="16"/>
  <c r="I11" i="16"/>
  <c r="I7" i="18"/>
  <c r="E10" i="16"/>
  <c r="D12" i="16"/>
  <c r="G14" i="16"/>
  <c r="E12" i="16"/>
  <c r="D11" i="16"/>
  <c r="H12" i="16"/>
  <c r="K12" i="16" s="1"/>
  <c r="L12" i="16" s="1"/>
  <c r="E7" i="16"/>
  <c r="H7" i="16"/>
  <c r="H6" i="16"/>
  <c r="D6" i="16"/>
  <c r="E8" i="16"/>
  <c r="D8" i="16"/>
  <c r="H8" i="16"/>
  <c r="C9" i="16"/>
  <c r="H13" i="16"/>
  <c r="E13" i="16"/>
  <c r="H11" i="16"/>
  <c r="D7" i="16"/>
  <c r="H10" i="16"/>
  <c r="D13" i="16"/>
  <c r="K7" i="16" l="1"/>
  <c r="L7" i="16" s="1"/>
  <c r="K13" i="16"/>
  <c r="L13" i="16" s="1"/>
  <c r="F9" i="16"/>
  <c r="I9" i="16" s="1"/>
  <c r="C14" i="16"/>
  <c r="F14" i="16" s="1"/>
  <c r="I14" i="16" s="1"/>
  <c r="K8" i="16"/>
  <c r="L8" i="16" s="1"/>
  <c r="K10" i="16"/>
  <c r="L10" i="16" s="1"/>
  <c r="K11" i="16"/>
  <c r="L11" i="16" s="1"/>
  <c r="E14" i="16" l="1"/>
  <c r="H14" i="16"/>
  <c r="D14" i="16"/>
  <c r="H9" i="16"/>
  <c r="E9" i="16"/>
  <c r="D9" i="16"/>
  <c r="K9" i="16" l="1"/>
  <c r="L9" i="16" s="1"/>
  <c r="K14" i="16"/>
  <c r="L14" i="16" s="1"/>
  <c r="K6" i="16"/>
  <c r="L6" i="16" s="1"/>
  <c r="E6" i="16" l="1"/>
</calcChain>
</file>

<file path=xl/sharedStrings.xml><?xml version="1.0" encoding="utf-8"?>
<sst xmlns="http://schemas.openxmlformats.org/spreadsheetml/2006/main" count="537" uniqueCount="131">
  <si>
    <t>Total général</t>
  </si>
  <si>
    <t>Reste à provisionner</t>
  </si>
  <si>
    <t>APPAREILLAGE</t>
  </si>
  <si>
    <t>AUXILIAIRES MEDICAUX</t>
  </si>
  <si>
    <t>FORFAIT MNT</t>
  </si>
  <si>
    <t>FRAIS DENTAIRE</t>
  </si>
  <si>
    <t>HONORAIRES CHIRURGICAUX</t>
  </si>
  <si>
    <t>HONORAIRES MEDICAUX</t>
  </si>
  <si>
    <t>HOSPITALISATION</t>
  </si>
  <si>
    <t>OPTIQUE</t>
  </si>
  <si>
    <t>PHARMACIE</t>
  </si>
  <si>
    <t>Répartition des prestations par famille d'acte:</t>
  </si>
  <si>
    <t>TOTAL</t>
  </si>
  <si>
    <t>Effectifs MP</t>
  </si>
  <si>
    <t>Effectifs PP</t>
  </si>
  <si>
    <t>00 à 04 ans</t>
  </si>
  <si>
    <t>05 à 09 ans</t>
  </si>
  <si>
    <t>10 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</si>
  <si>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</si>
  <si>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</si>
  <si>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</si>
  <si>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</si>
  <si>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</si>
  <si>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</si>
  <si>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</si>
  <si>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</si>
  <si>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</si>
  <si>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</si>
  <si>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</si>
  <si>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ans et Plus</t>
  </si>
  <si>
    <t>F</t>
  </si>
  <si>
    <t>M</t>
  </si>
  <si>
    <t>Total</t>
  </si>
  <si>
    <t>PP</t>
  </si>
  <si>
    <t>âge moyen MP</t>
  </si>
  <si>
    <t>âge moyen PP</t>
  </si>
  <si>
    <t>Somme de Effectif MP</t>
  </si>
  <si>
    <t>Somme de Effectif PP</t>
  </si>
  <si>
    <t>tranche age</t>
  </si>
  <si>
    <t>MP</t>
  </si>
  <si>
    <t>age</t>
  </si>
  <si>
    <t>Effectifs moyen MP/PP</t>
  </si>
  <si>
    <t>Effctifs PP par tranche d'âge</t>
  </si>
  <si>
    <t>Age moyen MP/PP</t>
  </si>
  <si>
    <t>Categorie</t>
  </si>
  <si>
    <t>Actifs</t>
  </si>
  <si>
    <t>Retraités</t>
  </si>
  <si>
    <t>famille acte</t>
  </si>
  <si>
    <t>Total Actifs</t>
  </si>
  <si>
    <t>Garantie</t>
  </si>
  <si>
    <t>Total actifs</t>
  </si>
  <si>
    <t>Niveau 1</t>
  </si>
  <si>
    <t>Niveau 2</t>
  </si>
  <si>
    <t>Niveau 3</t>
  </si>
  <si>
    <t>COMPTE DE RESULTAT 2020</t>
  </si>
  <si>
    <t>Bordeaux Metropole</t>
  </si>
  <si>
    <t xml:space="preserve">Cotisations encaissées
 brutes </t>
  </si>
  <si>
    <t>Taxe CMU(1)</t>
  </si>
  <si>
    <t>Taxe TCA(2)</t>
  </si>
  <si>
    <t>Cotisations encaissées
 nettes de taxes</t>
  </si>
  <si>
    <t xml:space="preserve">Prestations payées </t>
  </si>
  <si>
    <t>Frais de gestion(3)</t>
  </si>
  <si>
    <t xml:space="preserve">Taxes FMT et contribution Covid </t>
  </si>
  <si>
    <t>Total des charges</t>
  </si>
  <si>
    <t xml:space="preserve">Rapport P/C
 net </t>
  </si>
  <si>
    <t>produit</t>
  </si>
  <si>
    <t>groupe assure</t>
  </si>
  <si>
    <t>garantie</t>
  </si>
  <si>
    <t>CV003-D033</t>
  </si>
  <si>
    <t>00</t>
  </si>
  <si>
    <t>CV033N1</t>
  </si>
  <si>
    <t>CV033N2</t>
  </si>
  <si>
    <t>CV033N3</t>
  </si>
  <si>
    <t>Total 00</t>
  </si>
  <si>
    <t>00-IND</t>
  </si>
  <si>
    <t>Total 00-IND</t>
  </si>
  <si>
    <t>00-RET</t>
  </si>
  <si>
    <t>Total 00-RET</t>
  </si>
  <si>
    <t>Total CV003-D033</t>
  </si>
  <si>
    <t>Cotisation</t>
  </si>
  <si>
    <t>Prestations</t>
  </si>
  <si>
    <t>Total Retraités</t>
  </si>
  <si>
    <t>PSAP au 02/03/2021</t>
  </si>
  <si>
    <t>Prestations réglées en 2020 au titre de 2020</t>
  </si>
  <si>
    <t>Somme de mnt rc</t>
  </si>
  <si>
    <t>Nom de la convention</t>
  </si>
  <si>
    <t>Total retraités</t>
  </si>
  <si>
    <t>Libellé convention</t>
  </si>
  <si>
    <t>actifs/retraités</t>
  </si>
  <si>
    <t>Retaités</t>
  </si>
  <si>
    <t>Total CV033N1</t>
  </si>
  <si>
    <t>Total CV033N2</t>
  </si>
  <si>
    <t>Total CV033N3</t>
  </si>
  <si>
    <t xml:space="preserve">Total </t>
  </si>
  <si>
    <t>Famille d'actes</t>
  </si>
  <si>
    <t>Prestations 2020 / 2020</t>
  </si>
  <si>
    <t>ACTIFS</t>
  </si>
  <si>
    <t>RETRAITES</t>
  </si>
  <si>
    <t>Ensemble Actifs</t>
  </si>
  <si>
    <t>Ensemble Retraités</t>
  </si>
  <si>
    <t>libellé formule</t>
  </si>
  <si>
    <t>Actif</t>
  </si>
  <si>
    <t>Retraité</t>
  </si>
  <si>
    <t>Niveau de Couverture</t>
  </si>
  <si>
    <t>Ensemble</t>
  </si>
  <si>
    <t>Tranche d'âges</t>
  </si>
  <si>
    <t>CDG VOSGES</t>
  </si>
  <si>
    <t>COTISATIONS CDG VOSGES</t>
  </si>
  <si>
    <t>Total CV002-RETRAITES</t>
  </si>
  <si>
    <t>Total ACTIFS</t>
  </si>
  <si>
    <t>CV088ESSEN</t>
  </si>
  <si>
    <t>CV088OPTIM</t>
  </si>
  <si>
    <t>CV088SURCO</t>
  </si>
  <si>
    <t>Essentielle</t>
  </si>
  <si>
    <t>Optimale</t>
  </si>
  <si>
    <t>Surcomplémentaire</t>
  </si>
  <si>
    <t>Age Moyen</t>
  </si>
  <si>
    <t>PP moyen</t>
  </si>
  <si>
    <t>Ensembles CDG VOSGES</t>
  </si>
  <si>
    <t>Surcomplémentaire Essentielle</t>
  </si>
  <si>
    <t>Surcomplémentaire Optimale</t>
  </si>
  <si>
    <t>Essentiel Surcomplémentaire</t>
  </si>
  <si>
    <t>Ensemble Retraité</t>
  </si>
  <si>
    <t>Optimale Surcomplémentaire</t>
  </si>
  <si>
    <t>Essentielle Surcomplémentaire</t>
  </si>
  <si>
    <t xml:space="preserve">Contribution FMT et Covid </t>
  </si>
  <si>
    <t>PSAP</t>
  </si>
  <si>
    <t>Taxe CMU</t>
  </si>
  <si>
    <t>Taxe TCA</t>
  </si>
  <si>
    <t>Frais</t>
  </si>
  <si>
    <t>Actifs + Retraités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</si>
</sst>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€_-;\-* #,##0\ _€_-;_-* &quot;-&quot;??\ _€_-;_-@_-"/>
    <numFmt numFmtId="168" formatCode="#0"/>
    <numFmt numFmtId="169" formatCode="#,##0.00\ _€"/>
    <numFmt numFmtId="170" formatCode="#,##0\ _€"/>
    <numFmt numFmtId="171" formatCode="#,##0.0\ _€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5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5" tint="-0.249977111117893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4" borderId="0" xfId="0" applyFont="1" applyFill="1" applyAlignment="1">
      <alignment horizontal="center" vertical="top" wrapText="1"/>
    </xf>
    <xf numFmtId="165" fontId="4" fillId="0" borderId="0" xfId="0" applyNumberFormat="1" applyFont="1" applyAlignment="1">
      <alignment vertical="top" wrapText="1"/>
    </xf>
    <xf numFmtId="10" fontId="4" fillId="0" borderId="0" xfId="0" applyNumberFormat="1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top" wrapText="1"/>
    </xf>
    <xf numFmtId="10" fontId="3" fillId="0" borderId="2" xfId="0" applyNumberFormat="1" applyFont="1" applyBorder="1" applyAlignment="1">
      <alignment vertical="top" wrapText="1"/>
    </xf>
    <xf numFmtId="0" fontId="0" fillId="0" borderId="0" xfId="0" applyNumberFormat="1"/>
    <xf numFmtId="0" fontId="5" fillId="4" borderId="4" xfId="0" applyNumberFormat="1" applyFont="1" applyFill="1" applyBorder="1"/>
    <xf numFmtId="0" fontId="0" fillId="0" borderId="0" xfId="0" applyAlignment="1">
      <alignment horizontal="left"/>
    </xf>
    <xf numFmtId="166" fontId="0" fillId="0" borderId="0" xfId="2" applyNumberFormat="1" applyFont="1"/>
    <xf numFmtId="166" fontId="0" fillId="0" borderId="0" xfId="0" applyNumberFormat="1"/>
    <xf numFmtId="0" fontId="0" fillId="0" borderId="5" xfId="0" applyBorder="1"/>
    <xf numFmtId="164" fontId="0" fillId="0" borderId="5" xfId="1" applyFont="1" applyBorder="1"/>
    <xf numFmtId="0" fontId="5" fillId="4" borderId="3" xfId="0" applyFont="1" applyFill="1" applyBorder="1"/>
    <xf numFmtId="0" fontId="5" fillId="4" borderId="5" xfId="0" applyFont="1" applyFill="1" applyBorder="1"/>
    <xf numFmtId="0" fontId="5" fillId="4" borderId="0" xfId="0" applyFont="1" applyFill="1"/>
    <xf numFmtId="0" fontId="5" fillId="7" borderId="0" xfId="0" applyFont="1" applyFill="1"/>
    <xf numFmtId="0" fontId="5" fillId="7" borderId="3" xfId="0" applyFont="1" applyFill="1" applyBorder="1"/>
    <xf numFmtId="167" fontId="0" fillId="0" borderId="5" xfId="1" applyNumberFormat="1" applyFont="1" applyBorder="1"/>
    <xf numFmtId="167" fontId="0" fillId="6" borderId="5" xfId="1" applyNumberFormat="1" applyFont="1" applyFill="1" applyBorder="1"/>
    <xf numFmtId="0" fontId="0" fillId="6" borderId="5" xfId="0" applyFill="1" applyBorder="1" applyAlignment="1">
      <alignment horizontal="left"/>
    </xf>
    <xf numFmtId="167" fontId="0" fillId="6" borderId="5" xfId="0" applyNumberFormat="1" applyFill="1" applyBorder="1"/>
    <xf numFmtId="0" fontId="8" fillId="0" borderId="5" xfId="0" applyFont="1" applyBorder="1"/>
    <xf numFmtId="165" fontId="0" fillId="0" borderId="0" xfId="0" applyNumberFormat="1"/>
    <xf numFmtId="0" fontId="5" fillId="4" borderId="4" xfId="0" applyFont="1" applyFill="1" applyBorder="1"/>
    <xf numFmtId="0" fontId="5" fillId="0" borderId="0" xfId="0" applyFont="1"/>
    <xf numFmtId="0" fontId="5" fillId="0" borderId="3" xfId="0" applyFont="1" applyBorder="1"/>
    <xf numFmtId="0" fontId="0" fillId="0" borderId="0" xfId="0" applyFill="1"/>
    <xf numFmtId="0" fontId="5" fillId="0" borderId="0" xfId="0" applyFont="1" applyFill="1"/>
    <xf numFmtId="0" fontId="5" fillId="0" borderId="3" xfId="0" applyFont="1" applyFill="1" applyBorder="1"/>
    <xf numFmtId="0" fontId="0" fillId="0" borderId="0" xfId="0" applyNumberFormat="1" applyFill="1"/>
    <xf numFmtId="0" fontId="9" fillId="0" borderId="0" xfId="0" applyFont="1"/>
    <xf numFmtId="0" fontId="0" fillId="7" borderId="0" xfId="0" applyNumberFormat="1" applyFill="1"/>
    <xf numFmtId="0" fontId="0" fillId="0" borderId="0" xfId="0" applyFill="1" applyBorder="1"/>
    <xf numFmtId="0" fontId="10" fillId="0" borderId="5" xfId="0" applyFont="1" applyFill="1" applyBorder="1"/>
    <xf numFmtId="165" fontId="8" fillId="0" borderId="0" xfId="0" applyNumberFormat="1" applyFont="1"/>
    <xf numFmtId="165" fontId="3" fillId="0" borderId="0" xfId="0" applyNumberFormat="1" applyFont="1" applyAlignment="1">
      <alignment vertical="top" wrapText="1"/>
    </xf>
    <xf numFmtId="10" fontId="3" fillId="0" borderId="0" xfId="0" applyNumberFormat="1" applyFont="1" applyAlignment="1">
      <alignment vertical="top" wrapText="1"/>
    </xf>
    <xf numFmtId="0" fontId="8" fillId="0" borderId="0" xfId="0" applyFont="1"/>
    <xf numFmtId="164" fontId="1" fillId="0" borderId="5" xfId="1" applyFont="1" applyBorder="1"/>
    <xf numFmtId="165" fontId="5" fillId="4" borderId="4" xfId="0" applyNumberFormat="1" applyFont="1" applyFill="1" applyBorder="1"/>
    <xf numFmtId="164" fontId="8" fillId="0" borderId="5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5" fillId="0" borderId="0" xfId="0" applyNumberFormat="1" applyFont="1"/>
    <xf numFmtId="0" fontId="5" fillId="0" borderId="9" xfId="0" applyFont="1" applyBorder="1"/>
    <xf numFmtId="165" fontId="5" fillId="0" borderId="9" xfId="0" applyNumberFormat="1" applyFont="1" applyBorder="1"/>
    <xf numFmtId="165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 wrapText="1"/>
    </xf>
    <xf numFmtId="10" fontId="1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165" fontId="3" fillId="0" borderId="0" xfId="0" applyNumberFormat="1" applyFont="1"/>
    <xf numFmtId="0" fontId="5" fillId="0" borderId="0" xfId="0" applyFont="1" applyBorder="1"/>
    <xf numFmtId="165" fontId="5" fillId="0" borderId="0" xfId="0" applyNumberFormat="1" applyFont="1" applyBorder="1"/>
    <xf numFmtId="0" fontId="5" fillId="7" borderId="5" xfId="0" applyFont="1" applyFill="1" applyBorder="1"/>
    <xf numFmtId="0" fontId="5" fillId="0" borderId="5" xfId="0" applyFont="1" applyBorder="1"/>
    <xf numFmtId="165" fontId="0" fillId="0" borderId="5" xfId="0" applyNumberFormat="1" applyBorder="1"/>
    <xf numFmtId="165" fontId="0" fillId="7" borderId="5" xfId="0" applyNumberFormat="1" applyFill="1" applyBorder="1"/>
    <xf numFmtId="165" fontId="5" fillId="4" borderId="5" xfId="0" applyNumberFormat="1" applyFont="1" applyFill="1" applyBorder="1"/>
    <xf numFmtId="3" fontId="0" fillId="0" borderId="0" xfId="0" applyNumberFormat="1"/>
    <xf numFmtId="3" fontId="5" fillId="0" borderId="0" xfId="0" applyNumberFormat="1" applyFont="1"/>
    <xf numFmtId="3" fontId="5" fillId="4" borderId="4" xfId="0" applyNumberFormat="1" applyFont="1" applyFill="1" applyBorder="1"/>
    <xf numFmtId="0" fontId="5" fillId="0" borderId="0" xfId="0" applyFont="1" applyFill="1" applyBorder="1"/>
    <xf numFmtId="0" fontId="5" fillId="0" borderId="0" xfId="0" applyNumberFormat="1" applyFont="1" applyFill="1" applyBorder="1"/>
    <xf numFmtId="3" fontId="0" fillId="7" borderId="0" xfId="0" applyNumberFormat="1" applyFill="1"/>
    <xf numFmtId="164" fontId="1" fillId="0" borderId="5" xfId="1" applyNumberFormat="1" applyFont="1" applyBorder="1"/>
    <xf numFmtId="164" fontId="0" fillId="0" borderId="0" xfId="0" applyNumberFormat="1"/>
    <xf numFmtId="164" fontId="0" fillId="0" borderId="5" xfId="0" applyNumberFormat="1" applyBorder="1"/>
    <xf numFmtId="0" fontId="0" fillId="0" borderId="0" xfId="0" applyAlignment="1">
      <alignment horizontal="left" indent="1"/>
    </xf>
    <xf numFmtId="169" fontId="0" fillId="0" borderId="0" xfId="0" applyNumberFormat="1"/>
    <xf numFmtId="169" fontId="5" fillId="0" borderId="9" xfId="0" applyNumberFormat="1" applyFont="1" applyBorder="1"/>
    <xf numFmtId="169" fontId="0" fillId="6" borderId="0" xfId="0" applyNumberFormat="1" applyFill="1"/>
    <xf numFmtId="0" fontId="0" fillId="0" borderId="0" xfId="0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10" borderId="0" xfId="0" applyFill="1" applyAlignment="1">
      <alignment horizontal="left"/>
    </xf>
    <xf numFmtId="169" fontId="0" fillId="10" borderId="0" xfId="0" applyNumberFormat="1" applyFill="1"/>
    <xf numFmtId="169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0" fillId="10" borderId="0" xfId="0" applyFill="1" applyAlignment="1">
      <alignment horizontal="left" indent="1"/>
    </xf>
    <xf numFmtId="169" fontId="0" fillId="9" borderId="0" xfId="0" applyNumberFormat="1" applyFill="1"/>
    <xf numFmtId="0" fontId="0" fillId="12" borderId="0" xfId="0" applyFill="1" applyAlignment="1">
      <alignment horizontal="left" indent="1"/>
    </xf>
    <xf numFmtId="170" fontId="0" fillId="0" borderId="0" xfId="0" applyNumberFormat="1"/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left" indent="1"/>
    </xf>
    <xf numFmtId="0" fontId="0" fillId="9" borderId="0" xfId="0" applyFill="1"/>
    <xf numFmtId="170" fontId="0" fillId="9" borderId="0" xfId="0" applyNumberFormat="1" applyFill="1"/>
    <xf numFmtId="171" fontId="0" fillId="0" borderId="0" xfId="0" applyNumberFormat="1"/>
    <xf numFmtId="170" fontId="0" fillId="11" borderId="0" xfId="0" applyNumberFormat="1" applyFill="1"/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171" fontId="0" fillId="14" borderId="0" xfId="0" applyNumberFormat="1" applyFill="1"/>
    <xf numFmtId="171" fontId="0" fillId="12" borderId="0" xfId="0" applyNumberFormat="1" applyFill="1"/>
    <xf numFmtId="0" fontId="0" fillId="5" borderId="14" xfId="0" applyFill="1" applyBorder="1" applyAlignment="1">
      <alignment horizontal="center" vertical="center"/>
    </xf>
    <xf numFmtId="0" fontId="0" fillId="13" borderId="15" xfId="0" applyFill="1" applyBorder="1" applyAlignment="1">
      <alignment wrapText="1"/>
    </xf>
    <xf numFmtId="0" fontId="0" fillId="12" borderId="14" xfId="0" applyFill="1" applyBorder="1" applyAlignment="1">
      <alignment horizontal="center" vertical="center"/>
    </xf>
    <xf numFmtId="0" fontId="0" fillId="12" borderId="15" xfId="0" applyFill="1" applyBorder="1" applyAlignment="1">
      <alignment wrapText="1"/>
    </xf>
    <xf numFmtId="169" fontId="0" fillId="6" borderId="0" xfId="0" applyNumberFormat="1" applyFill="1" applyAlignment="1">
      <alignment horizontal="center" vertical="center"/>
    </xf>
    <xf numFmtId="169" fontId="0" fillId="9" borderId="0" xfId="0" applyNumberFormat="1" applyFill="1" applyAlignment="1">
      <alignment horizontal="center" vertical="center"/>
    </xf>
    <xf numFmtId="0" fontId="3" fillId="4" borderId="0" xfId="0" applyFont="1" applyFill="1" applyAlignment="1">
      <alignment horizontal="left" vertical="top" wrapText="1" indent="1"/>
    </xf>
    <xf numFmtId="0" fontId="5" fillId="12" borderId="3" xfId="0" applyFont="1" applyFill="1" applyBorder="1" applyAlignment="1">
      <alignment horizontal="left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vertical="top" wrapText="1"/>
    </xf>
    <xf numFmtId="165" fontId="14" fillId="0" borderId="0" xfId="0" applyNumberFormat="1" applyFont="1"/>
    <xf numFmtId="165" fontId="14" fillId="0" borderId="0" xfId="0" applyNumberFormat="1" applyFont="1" applyAlignment="1">
      <alignment vertical="center"/>
    </xf>
    <xf numFmtId="165" fontId="14" fillId="0" borderId="2" xfId="0" applyNumberFormat="1" applyFont="1" applyBorder="1" applyAlignment="1">
      <alignment vertical="center" wrapText="1"/>
    </xf>
    <xf numFmtId="170" fontId="0" fillId="11" borderId="16" xfId="0" applyNumberFormat="1" applyFill="1" applyBorder="1"/>
    <xf numFmtId="170" fontId="0" fillId="11" borderId="0" xfId="0" applyNumberFormat="1" applyFill="1" applyBorder="1"/>
    <xf numFmtId="170" fontId="0" fillId="9" borderId="0" xfId="0" applyNumberFormat="1" applyFill="1" applyBorder="1"/>
    <xf numFmtId="170" fontId="0" fillId="12" borderId="0" xfId="0" applyNumberFormat="1" applyFill="1" applyBorder="1"/>
    <xf numFmtId="170" fontId="0" fillId="12" borderId="17" xfId="0" applyNumberFormat="1" applyFill="1" applyBorder="1"/>
    <xf numFmtId="170" fontId="0" fillId="11" borderId="13" xfId="0" applyNumberFormat="1" applyFill="1" applyBorder="1"/>
    <xf numFmtId="170" fontId="0" fillId="11" borderId="14" xfId="0" applyNumberFormat="1" applyFill="1" applyBorder="1"/>
    <xf numFmtId="170" fontId="0" fillId="9" borderId="14" xfId="0" applyNumberFormat="1" applyFill="1" applyBorder="1"/>
    <xf numFmtId="170" fontId="0" fillId="12" borderId="14" xfId="0" applyNumberFormat="1" applyFill="1" applyBorder="1"/>
    <xf numFmtId="170" fontId="0" fillId="12" borderId="15" xfId="0" applyNumberFormat="1" applyFill="1" applyBorder="1"/>
    <xf numFmtId="170" fontId="0" fillId="5" borderId="0" xfId="0" applyNumberFormat="1" applyFill="1" applyBorder="1"/>
    <xf numFmtId="170" fontId="0" fillId="13" borderId="17" xfId="0" applyNumberFormat="1" applyFill="1" applyBorder="1"/>
    <xf numFmtId="170" fontId="0" fillId="5" borderId="14" xfId="0" applyNumberFormat="1" applyFill="1" applyBorder="1"/>
    <xf numFmtId="170" fontId="0" fillId="13" borderId="15" xfId="0" applyNumberFormat="1" applyFill="1" applyBorder="1"/>
    <xf numFmtId="0" fontId="0" fillId="5" borderId="19" xfId="0" applyFill="1" applyBorder="1" applyAlignment="1">
      <alignment horizontal="left" indent="1"/>
    </xf>
    <xf numFmtId="0" fontId="0" fillId="5" borderId="20" xfId="0" applyFill="1" applyBorder="1" applyAlignment="1">
      <alignment horizontal="left" indent="1"/>
    </xf>
    <xf numFmtId="0" fontId="0" fillId="11" borderId="22" xfId="0" applyFill="1" applyBorder="1" applyAlignment="1">
      <alignment horizontal="center" vertical="center"/>
    </xf>
    <xf numFmtId="170" fontId="0" fillId="11" borderId="23" xfId="0" applyNumberFormat="1" applyFill="1" applyBorder="1"/>
    <xf numFmtId="170" fontId="0" fillId="11" borderId="22" xfId="0" applyNumberFormat="1" applyFill="1" applyBorder="1"/>
    <xf numFmtId="0" fontId="0" fillId="9" borderId="22" xfId="0" applyFill="1" applyBorder="1" applyAlignment="1">
      <alignment horizontal="center" vertical="center"/>
    </xf>
    <xf numFmtId="170" fontId="0" fillId="9" borderId="23" xfId="0" applyNumberFormat="1" applyFill="1" applyBorder="1"/>
    <xf numFmtId="170" fontId="0" fillId="9" borderId="22" xfId="0" applyNumberFormat="1" applyFill="1" applyBorder="1"/>
    <xf numFmtId="0" fontId="0" fillId="12" borderId="22" xfId="0" applyFill="1" applyBorder="1" applyAlignment="1">
      <alignment horizontal="center" vertical="center"/>
    </xf>
    <xf numFmtId="170" fontId="0" fillId="12" borderId="23" xfId="0" applyNumberFormat="1" applyFill="1" applyBorder="1"/>
    <xf numFmtId="170" fontId="0" fillId="12" borderId="22" xfId="0" applyNumberFormat="1" applyFill="1" applyBorder="1"/>
    <xf numFmtId="0" fontId="0" fillId="9" borderId="25" xfId="0" applyFill="1" applyBorder="1" applyAlignment="1">
      <alignment horizontal="center" vertical="center"/>
    </xf>
    <xf numFmtId="170" fontId="0" fillId="9" borderId="26" xfId="0" applyNumberFormat="1" applyFill="1" applyBorder="1"/>
    <xf numFmtId="170" fontId="0" fillId="9" borderId="25" xfId="0" applyNumberFormat="1" applyFill="1" applyBorder="1"/>
    <xf numFmtId="0" fontId="0" fillId="15" borderId="14" xfId="0" applyFill="1" applyBorder="1" applyAlignment="1">
      <alignment horizontal="center" vertical="center"/>
    </xf>
    <xf numFmtId="0" fontId="0" fillId="15" borderId="15" xfId="0" applyFill="1" applyBorder="1" applyAlignment="1">
      <alignment wrapText="1"/>
    </xf>
    <xf numFmtId="170" fontId="0" fillId="15" borderId="0" xfId="0" applyNumberFormat="1" applyFill="1"/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8" fontId="5" fillId="8" borderId="0" xfId="0" applyNumberFormat="1" applyFont="1" applyFill="1" applyBorder="1" applyAlignment="1">
      <alignment horizontal="center" vertical="center" wrapText="1"/>
    </xf>
    <xf numFmtId="168" fontId="5" fillId="8" borderId="3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8" fillId="15" borderId="0" xfId="0" applyFont="1" applyFill="1" applyAlignment="1">
      <alignment horizontal="center" vertical="center"/>
    </xf>
    <xf numFmtId="0" fontId="0" fillId="11" borderId="11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T189"/>
  <sheetViews>
    <sheetView topLeftCell="V1" workbookViewId="0">
      <selection activeCell="AA110" sqref="AA110"/>
    </sheetView>
  </sheetViews>
  <sheetFormatPr baseColWidth="10" defaultRowHeight="14.4" x14ac:dyDescent="0.3"/>
  <cols>
    <col min="1" max="1" width="42.109375" bestFit="1" customWidth="1"/>
    <col min="2" max="2" width="39.88671875" bestFit="1" customWidth="1"/>
    <col min="3" max="3" width="21" bestFit="1" customWidth="1"/>
    <col min="4" max="4" width="20.5546875" bestFit="1" customWidth="1"/>
    <col min="5" max="5" width="14.6640625" bestFit="1" customWidth="1"/>
    <col min="6" max="6" width="16.88671875" bestFit="1" customWidth="1"/>
    <col min="7" max="7" width="14.6640625" bestFit="1" customWidth="1"/>
    <col min="8" max="8" width="11.88671875" bestFit="1" customWidth="1"/>
    <col min="9" max="9" width="13" bestFit="1" customWidth="1"/>
    <col min="10" max="10" width="14.44140625" bestFit="1" customWidth="1"/>
    <col min="11" max="11" width="14.6640625" style="28" bestFit="1" customWidth="1"/>
    <col min="12" max="12" width="9.44140625" bestFit="1" customWidth="1"/>
    <col min="13" max="13" width="14" bestFit="1" customWidth="1"/>
    <col min="14" max="14" width="11.5546875" bestFit="1" customWidth="1"/>
    <col min="15" max="15" width="4.44140625" bestFit="1" customWidth="1"/>
    <col min="16" max="16" width="8.33203125" bestFit="1" customWidth="1"/>
    <col min="17" max="17" width="12.88671875" bestFit="1" customWidth="1"/>
    <col min="18" max="18" width="8.33203125" bestFit="1" customWidth="1"/>
    <col min="19" max="19" width="8.6640625" bestFit="1" customWidth="1"/>
    <col min="20" max="20" width="14" bestFit="1" customWidth="1"/>
    <col min="21" max="21" width="13.44140625" bestFit="1" customWidth="1"/>
    <col min="22" max="24" width="6.5546875" bestFit="1" customWidth="1"/>
    <col min="25" max="25" width="8.33203125" bestFit="1" customWidth="1"/>
    <col min="26" max="26" width="12.88671875" bestFit="1" customWidth="1"/>
    <col min="27" max="27" width="14" bestFit="1" customWidth="1"/>
    <col min="28" max="28" width="13.44140625" bestFit="1" customWidth="1"/>
    <col min="29" max="29" width="8.44140625" bestFit="1" customWidth="1"/>
    <col min="30" max="30" width="11.33203125" bestFit="1" customWidth="1"/>
    <col min="56" max="56" width="14.44140625" bestFit="1" customWidth="1"/>
  </cols>
  <sheetData>
    <row r="1" spans="1:12" ht="19.8" x14ac:dyDescent="0.4">
      <c r="A1" s="153" t="s">
        <v>54</v>
      </c>
      <c r="B1" s="153"/>
      <c r="C1" s="153"/>
      <c r="D1" s="153"/>
      <c r="E1" s="153"/>
      <c r="F1" s="153"/>
      <c r="G1" s="153"/>
      <c r="H1" s="153"/>
      <c r="I1" s="153"/>
      <c r="J1" s="153"/>
      <c r="K1"/>
    </row>
    <row r="2" spans="1:12" x14ac:dyDescent="0.3">
      <c r="K2"/>
    </row>
    <row r="3" spans="1:12" ht="17.399999999999999" x14ac:dyDescent="0.35">
      <c r="A3" s="154" t="s">
        <v>55</v>
      </c>
      <c r="B3" s="154"/>
      <c r="C3" s="154"/>
      <c r="D3" s="154"/>
      <c r="E3" s="154"/>
      <c r="F3" s="154"/>
      <c r="G3" s="154"/>
      <c r="H3" s="154"/>
      <c r="I3" s="154"/>
      <c r="J3" s="154"/>
      <c r="K3"/>
    </row>
    <row r="4" spans="1:12" ht="15" thickBot="1" x14ac:dyDescent="0.35">
      <c r="K4"/>
    </row>
    <row r="5" spans="1:12" s="45" customFormat="1" ht="36" x14ac:dyDescent="0.3">
      <c r="A5" s="43" t="s">
        <v>44</v>
      </c>
      <c r="B5" s="43" t="s">
        <v>49</v>
      </c>
      <c r="C5" s="43" t="s">
        <v>56</v>
      </c>
      <c r="D5" s="43" t="s">
        <v>57</v>
      </c>
      <c r="E5" s="43" t="s">
        <v>58</v>
      </c>
      <c r="F5" s="43" t="s">
        <v>59</v>
      </c>
      <c r="G5" s="43" t="s">
        <v>60</v>
      </c>
      <c r="H5" s="43" t="s">
        <v>61</v>
      </c>
      <c r="I5" s="43" t="s">
        <v>62</v>
      </c>
      <c r="J5" s="43" t="s">
        <v>82</v>
      </c>
      <c r="K5" s="44" t="s">
        <v>63</v>
      </c>
      <c r="L5" s="44" t="s">
        <v>64</v>
      </c>
    </row>
    <row r="6" spans="1:12" s="52" customFormat="1" x14ac:dyDescent="0.3">
      <c r="A6" s="1" t="s">
        <v>45</v>
      </c>
      <c r="B6" s="1" t="s">
        <v>51</v>
      </c>
      <c r="C6" s="49">
        <v>130945.14999999873</v>
      </c>
      <c r="D6" s="50">
        <f>F6*6.27%</f>
        <v>7248.3984329477526</v>
      </c>
      <c r="E6" s="50">
        <f>F6*7%</f>
        <v>8092.3108501809056</v>
      </c>
      <c r="F6" s="50">
        <f>C6/(1+7%+6.27%)</f>
        <v>115604.44071687007</v>
      </c>
      <c r="G6" s="50">
        <v>66296.529999999548</v>
      </c>
      <c r="H6" s="50">
        <f>0.1*F6</f>
        <v>11560.444071687009</v>
      </c>
      <c r="I6" s="49">
        <f>(3.4%)*F6</f>
        <v>3930.5509843735827</v>
      </c>
      <c r="J6" s="49">
        <f>$E$17*G21</f>
        <v>1720.1942997346864</v>
      </c>
      <c r="K6" s="50">
        <f>SUM(G6:J6)</f>
        <v>83507.719355794834</v>
      </c>
      <c r="L6" s="51">
        <f>K6/F6</f>
        <v>0.72235736653331362</v>
      </c>
    </row>
    <row r="7" spans="1:12" x14ac:dyDescent="0.3">
      <c r="A7" s="1"/>
      <c r="B7" s="1" t="s">
        <v>52</v>
      </c>
      <c r="C7" s="24">
        <v>1004725.2199999865</v>
      </c>
      <c r="D7" s="2">
        <f t="shared" ref="D7:D14" si="0">F7*6.27%</f>
        <v>55616.024802683096</v>
      </c>
      <c r="E7" s="2">
        <f t="shared" ref="E7:E14" si="1">F7*7%</f>
        <v>62091.25576057125</v>
      </c>
      <c r="F7" s="2">
        <f t="shared" ref="F7:F14" si="2">C7/(1+7%+6.27%)</f>
        <v>887017.93943673209</v>
      </c>
      <c r="G7" s="2">
        <v>578955.99000000628</v>
      </c>
      <c r="H7" s="2">
        <f t="shared" ref="H7:H14" si="3">0.1*F7</f>
        <v>88701.793943673212</v>
      </c>
      <c r="I7" s="24">
        <f t="shared" ref="I7:I14" si="4">(3.4%)*F7</f>
        <v>30158.609940848892</v>
      </c>
      <c r="J7" s="24">
        <f t="shared" ref="J7:J14" si="5">$E$17*G22</f>
        <v>14540.856254480987</v>
      </c>
      <c r="K7" s="2">
        <f t="shared" ref="K7:K14" si="6">SUM(G7:J7)</f>
        <v>712357.25013900944</v>
      </c>
      <c r="L7" s="3">
        <f t="shared" ref="L7:L14" si="7">K7/F7</f>
        <v>0.80309226957840962</v>
      </c>
    </row>
    <row r="8" spans="1:12" x14ac:dyDescent="0.3">
      <c r="A8" s="1"/>
      <c r="B8" s="1" t="s">
        <v>53</v>
      </c>
      <c r="C8" s="24">
        <v>5316429.9700016547</v>
      </c>
      <c r="D8" s="2">
        <f t="shared" si="0"/>
        <v>294288.12493961654</v>
      </c>
      <c r="E8" s="2">
        <f t="shared" si="1"/>
        <v>328551.33565826417</v>
      </c>
      <c r="F8" s="2">
        <f t="shared" si="2"/>
        <v>4693590.5094037736</v>
      </c>
      <c r="G8" s="2">
        <v>3629570.2100001751</v>
      </c>
      <c r="H8" s="2">
        <f t="shared" si="3"/>
        <v>469359.0509403774</v>
      </c>
      <c r="I8" s="24">
        <f t="shared" si="4"/>
        <v>159582.07731972833</v>
      </c>
      <c r="J8" s="24">
        <f t="shared" si="5"/>
        <v>92435.20041215446</v>
      </c>
      <c r="K8" s="2">
        <f t="shared" si="6"/>
        <v>4350946.5386724351</v>
      </c>
      <c r="L8" s="3">
        <f t="shared" si="7"/>
        <v>0.92699747239456887</v>
      </c>
    </row>
    <row r="9" spans="1:12" s="39" customFormat="1" x14ac:dyDescent="0.3">
      <c r="A9" s="1" t="s">
        <v>48</v>
      </c>
      <c r="B9" s="1"/>
      <c r="C9" s="53">
        <f>SUM(C6:C8)</f>
        <v>6452100.3400016399</v>
      </c>
      <c r="D9" s="37">
        <f t="shared" si="0"/>
        <v>357152.54817524739</v>
      </c>
      <c r="E9" s="37">
        <f t="shared" si="1"/>
        <v>398734.90226901631</v>
      </c>
      <c r="F9" s="37">
        <f t="shared" si="2"/>
        <v>5696212.8895573756</v>
      </c>
      <c r="G9" s="53">
        <f>SUM(G6:G8)</f>
        <v>4274822.7300001811</v>
      </c>
      <c r="H9" s="37">
        <f t="shared" si="3"/>
        <v>569621.2889557376</v>
      </c>
      <c r="I9" s="36">
        <f t="shared" si="4"/>
        <v>193671.23824495077</v>
      </c>
      <c r="J9" s="36">
        <f t="shared" si="5"/>
        <v>108696.25096637013</v>
      </c>
      <c r="K9" s="37">
        <f t="shared" si="6"/>
        <v>5146811.5081672398</v>
      </c>
      <c r="L9" s="38">
        <f t="shared" si="7"/>
        <v>0.90354971065120659</v>
      </c>
    </row>
    <row r="10" spans="1:12" x14ac:dyDescent="0.3">
      <c r="A10" s="1" t="s">
        <v>46</v>
      </c>
      <c r="B10" s="1" t="s">
        <v>51</v>
      </c>
      <c r="C10" s="24">
        <v>5212.5599999999995</v>
      </c>
      <c r="D10" s="2">
        <f t="shared" si="0"/>
        <v>288.53845855036633</v>
      </c>
      <c r="E10" s="2">
        <f t="shared" si="1"/>
        <v>322.13225037520965</v>
      </c>
      <c r="F10" s="2">
        <f t="shared" si="2"/>
        <v>4601.8892910744235</v>
      </c>
      <c r="G10" s="2">
        <v>1796.86</v>
      </c>
      <c r="H10" s="2">
        <f t="shared" si="3"/>
        <v>460.18892910744239</v>
      </c>
      <c r="I10" s="24">
        <f t="shared" si="4"/>
        <v>156.4642358965304</v>
      </c>
      <c r="J10" s="24">
        <f t="shared" si="5"/>
        <v>46.029302748969265</v>
      </c>
      <c r="K10" s="2">
        <f t="shared" si="6"/>
        <v>2459.5424677529418</v>
      </c>
      <c r="L10" s="3">
        <f t="shared" si="7"/>
        <v>0.53446363269175945</v>
      </c>
    </row>
    <row r="11" spans="1:12" x14ac:dyDescent="0.3">
      <c r="A11" s="1"/>
      <c r="B11" s="1" t="s">
        <v>52</v>
      </c>
      <c r="C11" s="24">
        <v>64931.459999999926</v>
      </c>
      <c r="D11" s="2">
        <f t="shared" si="0"/>
        <v>3594.246086342363</v>
      </c>
      <c r="E11" s="2">
        <f t="shared" si="1"/>
        <v>4012.7149289308686</v>
      </c>
      <c r="F11" s="2">
        <f t="shared" si="2"/>
        <v>57324.498984726692</v>
      </c>
      <c r="G11" s="2">
        <v>44848.85999999976</v>
      </c>
      <c r="H11" s="2">
        <f t="shared" si="3"/>
        <v>5732.4498984726697</v>
      </c>
      <c r="I11" s="24">
        <f t="shared" si="4"/>
        <v>1949.0329654807076</v>
      </c>
      <c r="J11" s="24">
        <f t="shared" si="5"/>
        <v>1182.369028793139</v>
      </c>
      <c r="K11" s="2">
        <f t="shared" si="6"/>
        <v>53712.711892746272</v>
      </c>
      <c r="L11" s="3">
        <f t="shared" si="7"/>
        <v>0.93699400507725805</v>
      </c>
    </row>
    <row r="12" spans="1:12" x14ac:dyDescent="0.3">
      <c r="A12" s="1"/>
      <c r="B12" s="1" t="s">
        <v>53</v>
      </c>
      <c r="C12" s="24">
        <v>396372.38999999512</v>
      </c>
      <c r="D12" s="2">
        <f t="shared" si="0"/>
        <v>21940.980712456687</v>
      </c>
      <c r="E12" s="2">
        <f t="shared" si="1"/>
        <v>24495.512757128687</v>
      </c>
      <c r="F12" s="2">
        <f t="shared" si="2"/>
        <v>349935.89653040975</v>
      </c>
      <c r="G12" s="2">
        <v>303015.01000000554</v>
      </c>
      <c r="H12" s="2">
        <f t="shared" si="3"/>
        <v>34993.589653040974</v>
      </c>
      <c r="I12" s="24">
        <f t="shared" si="4"/>
        <v>11897.820482033932</v>
      </c>
      <c r="J12" s="24">
        <f t="shared" si="5"/>
        <v>7316.2680504804484</v>
      </c>
      <c r="K12" s="2">
        <f t="shared" si="6"/>
        <v>357222.68818556092</v>
      </c>
      <c r="L12" s="3">
        <f t="shared" si="7"/>
        <v>1.0208232185591681</v>
      </c>
    </row>
    <row r="13" spans="1:12" s="39" customFormat="1" x14ac:dyDescent="0.3">
      <c r="A13" s="1" t="s">
        <v>81</v>
      </c>
      <c r="B13" s="1"/>
      <c r="C13" s="53">
        <f>SUM(C10:C12)</f>
        <v>466516.40999999503</v>
      </c>
      <c r="D13" s="37">
        <f t="shared" si="0"/>
        <v>25823.765257349416</v>
      </c>
      <c r="E13" s="37">
        <f t="shared" si="1"/>
        <v>28830.359936434761</v>
      </c>
      <c r="F13" s="37">
        <f t="shared" si="2"/>
        <v>411862.28480621084</v>
      </c>
      <c r="G13" s="53">
        <f>SUM(G10:G12)</f>
        <v>349660.73000000528</v>
      </c>
      <c r="H13" s="37">
        <f t="shared" si="3"/>
        <v>41186.228480621088</v>
      </c>
      <c r="I13" s="37">
        <f t="shared" si="4"/>
        <v>14003.317683411169</v>
      </c>
      <c r="J13" s="37">
        <f t="shared" si="5"/>
        <v>8544.6663820225567</v>
      </c>
      <c r="K13" s="37">
        <f t="shared" si="6"/>
        <v>413394.94254606008</v>
      </c>
      <c r="L13" s="38">
        <f t="shared" si="7"/>
        <v>1.0037212869359242</v>
      </c>
    </row>
    <row r="14" spans="1:12" ht="15" thickBot="1" x14ac:dyDescent="0.35">
      <c r="A14" s="4" t="s">
        <v>0</v>
      </c>
      <c r="B14" s="4"/>
      <c r="C14" s="5">
        <f>C9+C13</f>
        <v>6918616.7500016354</v>
      </c>
      <c r="D14" s="5">
        <f t="shared" si="0"/>
        <v>382976.31343259686</v>
      </c>
      <c r="E14" s="5">
        <f t="shared" si="1"/>
        <v>427565.26220545114</v>
      </c>
      <c r="F14" s="5">
        <f t="shared" si="2"/>
        <v>6108075.1743635871</v>
      </c>
      <c r="G14" s="5">
        <f>G9+G13</f>
        <v>4624483.4600001862</v>
      </c>
      <c r="H14" s="5">
        <f t="shared" si="3"/>
        <v>610807.51743635873</v>
      </c>
      <c r="I14" s="5">
        <f t="shared" si="4"/>
        <v>207674.55592836198</v>
      </c>
      <c r="J14" s="5">
        <f t="shared" si="5"/>
        <v>117240.91734839272</v>
      </c>
      <c r="K14" s="5">
        <f t="shared" si="6"/>
        <v>5560206.4507132992</v>
      </c>
      <c r="L14" s="6">
        <f t="shared" si="7"/>
        <v>0.91030419436391896</v>
      </c>
    </row>
    <row r="15" spans="1:12" x14ac:dyDescent="0.3">
      <c r="K15"/>
    </row>
    <row r="16" spans="1:12" x14ac:dyDescent="0.3">
      <c r="K16"/>
    </row>
    <row r="17" spans="1:10" customFormat="1" x14ac:dyDescent="0.3">
      <c r="B17" t="s">
        <v>1</v>
      </c>
      <c r="E17" s="10">
        <v>2.7248850208362013E-2</v>
      </c>
    </row>
    <row r="18" spans="1:10" customFormat="1" x14ac:dyDescent="0.3">
      <c r="I18" s="11"/>
    </row>
    <row r="19" spans="1:10" customFormat="1" x14ac:dyDescent="0.3">
      <c r="I19" s="10"/>
    </row>
    <row r="20" spans="1:10" customFormat="1" x14ac:dyDescent="0.3">
      <c r="B20" t="s">
        <v>83</v>
      </c>
      <c r="D20" s="14" t="s">
        <v>65</v>
      </c>
      <c r="E20" s="14" t="s">
        <v>66</v>
      </c>
      <c r="F20" s="14" t="s">
        <v>67</v>
      </c>
      <c r="G20" s="14" t="s">
        <v>32</v>
      </c>
    </row>
    <row r="21" spans="1:10" customFormat="1" x14ac:dyDescent="0.3">
      <c r="D21" s="26" t="s">
        <v>68</v>
      </c>
      <c r="E21" s="26" t="s">
        <v>69</v>
      </c>
      <c r="F21" t="s">
        <v>70</v>
      </c>
      <c r="G21" s="24">
        <v>63129.059999999576</v>
      </c>
    </row>
    <row r="22" spans="1:10" customFormat="1" x14ac:dyDescent="0.3">
      <c r="D22" s="26"/>
      <c r="E22" s="26"/>
      <c r="F22" t="s">
        <v>71</v>
      </c>
      <c r="G22" s="24">
        <v>533631.92000001343</v>
      </c>
    </row>
    <row r="23" spans="1:10" customFormat="1" x14ac:dyDescent="0.3">
      <c r="D23" s="26"/>
      <c r="E23" s="26"/>
      <c r="F23" t="s">
        <v>72</v>
      </c>
      <c r="G23" s="24">
        <v>3392260.5800001179</v>
      </c>
    </row>
    <row r="24" spans="1:10" customFormat="1" x14ac:dyDescent="0.3">
      <c r="D24" s="26"/>
      <c r="E24" s="26" t="s">
        <v>73</v>
      </c>
      <c r="F24" s="26"/>
      <c r="G24" s="46">
        <v>3989021.5600001309</v>
      </c>
    </row>
    <row r="25" spans="1:10" customFormat="1" x14ac:dyDescent="0.3">
      <c r="D25" s="26"/>
      <c r="E25" s="26" t="s">
        <v>76</v>
      </c>
      <c r="F25" t="s">
        <v>70</v>
      </c>
      <c r="G25" s="24">
        <v>1689.2199999999996</v>
      </c>
    </row>
    <row r="26" spans="1:10" customFormat="1" x14ac:dyDescent="0.3">
      <c r="D26" s="26"/>
      <c r="E26" s="26"/>
      <c r="F26" t="s">
        <v>71</v>
      </c>
      <c r="G26" s="24">
        <v>43391.5199999998</v>
      </c>
    </row>
    <row r="27" spans="1:10" customFormat="1" x14ac:dyDescent="0.3">
      <c r="D27" s="26"/>
      <c r="E27" s="26"/>
      <c r="F27" t="s">
        <v>72</v>
      </c>
      <c r="G27" s="24">
        <v>268498.23000000429</v>
      </c>
    </row>
    <row r="28" spans="1:10" customFormat="1" x14ac:dyDescent="0.3">
      <c r="D28" s="27"/>
      <c r="E28" s="26" t="s">
        <v>77</v>
      </c>
      <c r="F28" s="26"/>
      <c r="G28" s="46">
        <v>313578.9700000041</v>
      </c>
      <c r="H28" s="26"/>
      <c r="J28" s="24"/>
    </row>
    <row r="29" spans="1:10" customFormat="1" x14ac:dyDescent="0.3">
      <c r="D29" s="47" t="s">
        <v>78</v>
      </c>
      <c r="E29" s="47"/>
      <c r="F29" s="47"/>
      <c r="G29" s="48">
        <v>4302600.5300001362</v>
      </c>
      <c r="H29" s="26"/>
      <c r="J29" s="24"/>
    </row>
    <row r="30" spans="1:10" customFormat="1" x14ac:dyDescent="0.3">
      <c r="D30" s="54"/>
      <c r="E30" s="54"/>
      <c r="F30" s="54"/>
      <c r="G30" s="55"/>
      <c r="H30" s="26"/>
      <c r="J30" s="24"/>
    </row>
    <row r="31" spans="1:10" customFormat="1" x14ac:dyDescent="0.3">
      <c r="A31" s="32" t="s">
        <v>11</v>
      </c>
    </row>
    <row r="32" spans="1:10" customFormat="1" x14ac:dyDescent="0.3"/>
    <row r="33" spans="1:11" s="34" customFormat="1" x14ac:dyDescent="0.3">
      <c r="A33" s="15"/>
      <c r="B33" s="15"/>
      <c r="C33" s="155" t="s">
        <v>45</v>
      </c>
      <c r="D33" s="155"/>
      <c r="E33" s="155"/>
      <c r="F33" s="155"/>
      <c r="G33" s="155" t="s">
        <v>46</v>
      </c>
      <c r="H33" s="155"/>
      <c r="I33" s="155"/>
      <c r="J33" s="155"/>
      <c r="K33" s="15" t="s">
        <v>0</v>
      </c>
    </row>
    <row r="34" spans="1:11" s="34" customFormat="1" x14ac:dyDescent="0.3">
      <c r="A34" s="15" t="s">
        <v>85</v>
      </c>
      <c r="B34" s="15" t="s">
        <v>47</v>
      </c>
      <c r="C34" s="15" t="s">
        <v>51</v>
      </c>
      <c r="D34" s="15" t="s">
        <v>52</v>
      </c>
      <c r="E34" s="15" t="s">
        <v>53</v>
      </c>
      <c r="F34" s="56" t="s">
        <v>50</v>
      </c>
      <c r="G34" s="15" t="s">
        <v>51</v>
      </c>
      <c r="H34" s="15" t="s">
        <v>52</v>
      </c>
      <c r="I34" s="15" t="s">
        <v>53</v>
      </c>
      <c r="J34" s="56" t="s">
        <v>86</v>
      </c>
      <c r="K34" s="15"/>
    </row>
    <row r="35" spans="1:11" s="34" customFormat="1" x14ac:dyDescent="0.3">
      <c r="A35" s="57" t="s">
        <v>55</v>
      </c>
      <c r="B35" s="12" t="s">
        <v>2</v>
      </c>
      <c r="C35" s="58">
        <v>2475.4799999999996</v>
      </c>
      <c r="D35" s="58">
        <v>19665.890000000036</v>
      </c>
      <c r="E35" s="58">
        <v>129651.78999999934</v>
      </c>
      <c r="F35" s="59">
        <v>151793.15999999936</v>
      </c>
      <c r="G35" s="58"/>
      <c r="H35" s="58">
        <v>1713.24</v>
      </c>
      <c r="I35" s="58">
        <v>13515.330000000031</v>
      </c>
      <c r="J35" s="59">
        <v>15228.570000000031</v>
      </c>
      <c r="K35" s="58">
        <v>167021.7299999994</v>
      </c>
    </row>
    <row r="36" spans="1:11" s="34" customFormat="1" x14ac:dyDescent="0.3">
      <c r="A36" s="57"/>
      <c r="B36" s="12" t="s">
        <v>3</v>
      </c>
      <c r="C36" s="58">
        <v>10586.040000000034</v>
      </c>
      <c r="D36" s="58">
        <v>58276.099999998107</v>
      </c>
      <c r="E36" s="58">
        <v>326675.5600000206</v>
      </c>
      <c r="F36" s="59">
        <v>395537.70000001875</v>
      </c>
      <c r="G36" s="58">
        <v>351.99999999999994</v>
      </c>
      <c r="H36" s="58">
        <v>5960.7000000000025</v>
      </c>
      <c r="I36" s="58">
        <v>38774.489999999343</v>
      </c>
      <c r="J36" s="59">
        <v>45087.189999999347</v>
      </c>
      <c r="K36" s="58">
        <v>440624.89000001812</v>
      </c>
    </row>
    <row r="37" spans="1:11" s="34" customFormat="1" x14ac:dyDescent="0.3">
      <c r="A37" s="57"/>
      <c r="B37" s="12" t="s">
        <v>4</v>
      </c>
      <c r="C37" s="58">
        <v>2985</v>
      </c>
      <c r="D37" s="58">
        <v>38483.39</v>
      </c>
      <c r="E37" s="58">
        <v>226050.97999999992</v>
      </c>
      <c r="F37" s="59">
        <v>267519.36999999994</v>
      </c>
      <c r="G37" s="58">
        <v>88.75</v>
      </c>
      <c r="H37" s="58">
        <v>1429</v>
      </c>
      <c r="I37" s="58">
        <v>10295.120000000001</v>
      </c>
      <c r="J37" s="59">
        <v>11812.87</v>
      </c>
      <c r="K37" s="58">
        <v>279332.23999999993</v>
      </c>
    </row>
    <row r="38" spans="1:11" s="34" customFormat="1" x14ac:dyDescent="0.3">
      <c r="A38" s="57"/>
      <c r="B38" s="12" t="s">
        <v>5</v>
      </c>
      <c r="C38" s="58">
        <v>5157.7300000000023</v>
      </c>
      <c r="D38" s="58">
        <v>76360.22999999988</v>
      </c>
      <c r="E38" s="58">
        <v>789058.67000000516</v>
      </c>
      <c r="F38" s="59">
        <v>870576.63000000501</v>
      </c>
      <c r="G38" s="58">
        <v>237.78</v>
      </c>
      <c r="H38" s="58">
        <v>14547.740000000002</v>
      </c>
      <c r="I38" s="58">
        <v>75842.089999999967</v>
      </c>
      <c r="J38" s="59">
        <v>90627.609999999971</v>
      </c>
      <c r="K38" s="58">
        <v>961204.240000005</v>
      </c>
    </row>
    <row r="39" spans="1:11" s="34" customFormat="1" x14ac:dyDescent="0.3">
      <c r="A39" s="57"/>
      <c r="B39" s="12" t="s">
        <v>6</v>
      </c>
      <c r="C39" s="58">
        <v>132.5</v>
      </c>
      <c r="D39" s="58">
        <v>8610.6100000000042</v>
      </c>
      <c r="E39" s="58">
        <v>73745.749999999942</v>
      </c>
      <c r="F39" s="59">
        <v>82488.859999999942</v>
      </c>
      <c r="G39" s="58"/>
      <c r="H39" s="58">
        <v>373.67999999999995</v>
      </c>
      <c r="I39" s="58">
        <v>6076.5700000000006</v>
      </c>
      <c r="J39" s="59">
        <v>6450.2500000000009</v>
      </c>
      <c r="K39" s="58">
        <v>88939.109999999942</v>
      </c>
    </row>
    <row r="40" spans="1:11" s="34" customFormat="1" x14ac:dyDescent="0.3">
      <c r="A40" s="57"/>
      <c r="B40" s="12" t="s">
        <v>7</v>
      </c>
      <c r="C40" s="58">
        <v>16730.880000000012</v>
      </c>
      <c r="D40" s="58">
        <v>118360.46999999898</v>
      </c>
      <c r="E40" s="58">
        <v>614217.75000000745</v>
      </c>
      <c r="F40" s="59">
        <v>749309.10000000638</v>
      </c>
      <c r="G40" s="58">
        <v>507.74999999999994</v>
      </c>
      <c r="H40" s="58">
        <v>5192.0899999999992</v>
      </c>
      <c r="I40" s="58">
        <v>40764.920000000027</v>
      </c>
      <c r="J40" s="59">
        <v>46464.760000000024</v>
      </c>
      <c r="K40" s="58">
        <v>795773.86000000639</v>
      </c>
    </row>
    <row r="41" spans="1:11" s="34" customFormat="1" x14ac:dyDescent="0.3">
      <c r="A41" s="57"/>
      <c r="B41" s="12" t="s">
        <v>8</v>
      </c>
      <c r="C41" s="58">
        <v>2045.8000000000006</v>
      </c>
      <c r="D41" s="58">
        <v>43947.230000000076</v>
      </c>
      <c r="E41" s="58">
        <v>318283.33999999985</v>
      </c>
      <c r="F41" s="59">
        <v>364276.36999999994</v>
      </c>
      <c r="G41" s="58"/>
      <c r="H41" s="58">
        <v>2376.08</v>
      </c>
      <c r="I41" s="58">
        <v>31688.700000000004</v>
      </c>
      <c r="J41" s="59">
        <v>34064.780000000006</v>
      </c>
      <c r="K41" s="58">
        <v>398341.14999999997</v>
      </c>
    </row>
    <row r="42" spans="1:11" s="34" customFormat="1" x14ac:dyDescent="0.3">
      <c r="A42" s="57"/>
      <c r="B42" s="12" t="s">
        <v>9</v>
      </c>
      <c r="C42" s="58">
        <v>11461.14</v>
      </c>
      <c r="D42" s="58">
        <v>143595.07000000009</v>
      </c>
      <c r="E42" s="58">
        <v>772433.3100000011</v>
      </c>
      <c r="F42" s="59">
        <v>927489.52000000118</v>
      </c>
      <c r="G42" s="58"/>
      <c r="H42" s="58">
        <v>6016.3</v>
      </c>
      <c r="I42" s="58">
        <v>50031.090000000018</v>
      </c>
      <c r="J42" s="59">
        <v>56047.390000000021</v>
      </c>
      <c r="K42" s="58">
        <v>983536.9100000012</v>
      </c>
    </row>
    <row r="43" spans="1:11" s="34" customFormat="1" x14ac:dyDescent="0.3">
      <c r="A43" s="57"/>
      <c r="B43" s="12" t="s">
        <v>10</v>
      </c>
      <c r="C43" s="58">
        <v>14721.960000000001</v>
      </c>
      <c r="D43" s="58">
        <v>71657.000000000029</v>
      </c>
      <c r="E43" s="58">
        <v>379453.06000000046</v>
      </c>
      <c r="F43" s="59">
        <v>465832.02000000048</v>
      </c>
      <c r="G43" s="58">
        <v>610.58000000000015</v>
      </c>
      <c r="H43" s="58">
        <v>7240.0300000000025</v>
      </c>
      <c r="I43" s="58">
        <v>36026.700000000019</v>
      </c>
      <c r="J43" s="59">
        <v>43877.310000000019</v>
      </c>
      <c r="K43" s="58">
        <v>509709.33000000054</v>
      </c>
    </row>
    <row r="44" spans="1:11" x14ac:dyDescent="0.3">
      <c r="A44" s="15" t="s">
        <v>0</v>
      </c>
      <c r="B44" s="15"/>
      <c r="C44" s="60">
        <v>66296.530000000057</v>
      </c>
      <c r="D44" s="60">
        <v>578955.9899999972</v>
      </c>
      <c r="E44" s="60">
        <v>3629570.210000034</v>
      </c>
      <c r="F44" s="60">
        <v>4274822.7300000312</v>
      </c>
      <c r="G44" s="60">
        <v>1796.8600000000001</v>
      </c>
      <c r="H44" s="60">
        <v>44848.860000000015</v>
      </c>
      <c r="I44" s="60">
        <v>303015.00999999943</v>
      </c>
      <c r="J44" s="60">
        <v>349660.7299999994</v>
      </c>
      <c r="K44" s="60">
        <v>4624483.4600000307</v>
      </c>
    </row>
    <row r="45" spans="1:11" x14ac:dyDescent="0.3">
      <c r="K45"/>
    </row>
    <row r="46" spans="1:11" x14ac:dyDescent="0.3">
      <c r="K46"/>
    </row>
    <row r="47" spans="1:11" x14ac:dyDescent="0.3">
      <c r="A47" s="32" t="s">
        <v>41</v>
      </c>
      <c r="K47"/>
    </row>
    <row r="48" spans="1:11" x14ac:dyDescent="0.3">
      <c r="A48" s="32"/>
      <c r="K48"/>
    </row>
    <row r="49" spans="1:5" customFormat="1" x14ac:dyDescent="0.3">
      <c r="A49" s="14" t="s">
        <v>87</v>
      </c>
      <c r="B49" s="14" t="s">
        <v>88</v>
      </c>
      <c r="C49" s="14" t="s">
        <v>67</v>
      </c>
      <c r="D49" s="14" t="s">
        <v>36</v>
      </c>
      <c r="E49" s="14" t="s">
        <v>37</v>
      </c>
    </row>
    <row r="50" spans="1:5" customFormat="1" x14ac:dyDescent="0.3">
      <c r="A50" s="26" t="s">
        <v>55</v>
      </c>
      <c r="B50" s="26" t="s">
        <v>45</v>
      </c>
      <c r="C50" t="s">
        <v>70</v>
      </c>
      <c r="D50" s="61">
        <v>1832</v>
      </c>
      <c r="E50" s="61">
        <v>3679</v>
      </c>
    </row>
    <row r="51" spans="1:5" customFormat="1" x14ac:dyDescent="0.3">
      <c r="A51" s="26"/>
      <c r="B51" s="26"/>
      <c r="C51" t="s">
        <v>71</v>
      </c>
      <c r="D51" s="61">
        <v>8235</v>
      </c>
      <c r="E51" s="61">
        <v>18480</v>
      </c>
    </row>
    <row r="52" spans="1:5" customFormat="1" x14ac:dyDescent="0.3">
      <c r="A52" s="26"/>
      <c r="B52" s="26"/>
      <c r="C52" t="s">
        <v>72</v>
      </c>
      <c r="D52" s="61">
        <v>40902</v>
      </c>
      <c r="E52" s="61">
        <v>81580</v>
      </c>
    </row>
    <row r="53" spans="1:5" customFormat="1" x14ac:dyDescent="0.3">
      <c r="A53" s="26"/>
      <c r="B53" s="26" t="s">
        <v>48</v>
      </c>
      <c r="C53" s="26"/>
      <c r="D53" s="62">
        <v>50969</v>
      </c>
      <c r="E53" s="62">
        <v>103739</v>
      </c>
    </row>
    <row r="54" spans="1:5" customFormat="1" x14ac:dyDescent="0.3">
      <c r="A54" s="26"/>
      <c r="B54" s="26" t="s">
        <v>46</v>
      </c>
      <c r="C54" t="s">
        <v>70</v>
      </c>
      <c r="D54" s="61">
        <v>52</v>
      </c>
      <c r="E54" s="61">
        <v>86</v>
      </c>
    </row>
    <row r="55" spans="1:5" customFormat="1" x14ac:dyDescent="0.3">
      <c r="A55" s="26"/>
      <c r="B55" s="26"/>
      <c r="C55" t="s">
        <v>71</v>
      </c>
      <c r="D55" s="61">
        <v>435</v>
      </c>
      <c r="E55" s="61">
        <v>667</v>
      </c>
    </row>
    <row r="56" spans="1:5" customFormat="1" x14ac:dyDescent="0.3">
      <c r="A56" s="26"/>
      <c r="B56" s="26"/>
      <c r="C56" t="s">
        <v>72</v>
      </c>
      <c r="D56" s="61">
        <v>2412</v>
      </c>
      <c r="E56" s="61">
        <v>3542</v>
      </c>
    </row>
    <row r="57" spans="1:5" customFormat="1" x14ac:dyDescent="0.3">
      <c r="A57" s="27"/>
      <c r="B57" s="26" t="s">
        <v>81</v>
      </c>
      <c r="C57" s="26"/>
      <c r="D57" s="62">
        <v>2899</v>
      </c>
      <c r="E57" s="62">
        <v>4295</v>
      </c>
    </row>
    <row r="58" spans="1:5" customFormat="1" x14ac:dyDescent="0.3">
      <c r="A58" s="25" t="s">
        <v>0</v>
      </c>
      <c r="B58" s="25"/>
      <c r="C58" s="25"/>
      <c r="D58" s="63">
        <v>53868</v>
      </c>
      <c r="E58" s="63">
        <v>108034</v>
      </c>
    </row>
    <row r="59" spans="1:5" s="28" customFormat="1" x14ac:dyDescent="0.3">
      <c r="A59" s="64"/>
      <c r="B59" s="64"/>
      <c r="C59" s="65"/>
      <c r="D59" s="65"/>
      <c r="E59" s="65"/>
    </row>
    <row r="60" spans="1:5" customFormat="1" x14ac:dyDescent="0.3">
      <c r="A60" s="14" t="s">
        <v>87</v>
      </c>
      <c r="B60" s="14" t="s">
        <v>88</v>
      </c>
      <c r="C60" s="14" t="s">
        <v>67</v>
      </c>
      <c r="D60" s="14" t="s">
        <v>36</v>
      </c>
      <c r="E60" s="14" t="s">
        <v>37</v>
      </c>
    </row>
    <row r="61" spans="1:5" customFormat="1" x14ac:dyDescent="0.3">
      <c r="A61" s="26" t="s">
        <v>55</v>
      </c>
      <c r="B61" s="26" t="s">
        <v>45</v>
      </c>
      <c r="C61" t="s">
        <v>70</v>
      </c>
      <c r="D61" s="61">
        <f>D50/12</f>
        <v>152.66666666666666</v>
      </c>
      <c r="E61" s="61">
        <f t="shared" ref="E61:E69" si="8">E50/12</f>
        <v>306.58333333333331</v>
      </c>
    </row>
    <row r="62" spans="1:5" customFormat="1" x14ac:dyDescent="0.3">
      <c r="A62" s="26"/>
      <c r="B62" s="26"/>
      <c r="C62" t="s">
        <v>71</v>
      </c>
      <c r="D62" s="61">
        <f t="shared" ref="D62" si="9">D51/12</f>
        <v>686.25</v>
      </c>
      <c r="E62" s="61">
        <f t="shared" si="8"/>
        <v>1540</v>
      </c>
    </row>
    <row r="63" spans="1:5" customFormat="1" x14ac:dyDescent="0.3">
      <c r="A63" s="26"/>
      <c r="B63" s="26"/>
      <c r="C63" t="s">
        <v>72</v>
      </c>
      <c r="D63" s="61">
        <f t="shared" ref="D63" si="10">D52/12</f>
        <v>3408.5</v>
      </c>
      <c r="E63" s="61">
        <f t="shared" si="8"/>
        <v>6798.333333333333</v>
      </c>
    </row>
    <row r="64" spans="1:5" customFormat="1" x14ac:dyDescent="0.3">
      <c r="A64" s="26"/>
      <c r="B64" s="26" t="s">
        <v>48</v>
      </c>
      <c r="C64" s="26"/>
      <c r="D64" s="62">
        <f t="shared" ref="D64" si="11">D53/12</f>
        <v>4247.416666666667</v>
      </c>
      <c r="E64" s="62">
        <f t="shared" si="8"/>
        <v>8644.9166666666661</v>
      </c>
    </row>
    <row r="65" spans="1:46" x14ac:dyDescent="0.3">
      <c r="A65" s="26"/>
      <c r="B65" s="26" t="s">
        <v>46</v>
      </c>
      <c r="C65" t="s">
        <v>70</v>
      </c>
      <c r="D65" s="61">
        <f t="shared" ref="D65" si="12">D54/12</f>
        <v>4.333333333333333</v>
      </c>
      <c r="E65" s="61">
        <f t="shared" si="8"/>
        <v>7.166666666666667</v>
      </c>
      <c r="K65"/>
    </row>
    <row r="66" spans="1:46" x14ac:dyDescent="0.3">
      <c r="A66" s="26"/>
      <c r="B66" s="26"/>
      <c r="C66" t="s">
        <v>71</v>
      </c>
      <c r="D66" s="61">
        <f t="shared" ref="D66" si="13">D55/12</f>
        <v>36.25</v>
      </c>
      <c r="E66" s="61">
        <f t="shared" si="8"/>
        <v>55.583333333333336</v>
      </c>
      <c r="K66"/>
    </row>
    <row r="67" spans="1:46" x14ac:dyDescent="0.3">
      <c r="A67" s="26"/>
      <c r="B67" s="26"/>
      <c r="C67" t="s">
        <v>72</v>
      </c>
      <c r="D67" s="61">
        <f t="shared" ref="D67" si="14">D56/12</f>
        <v>201</v>
      </c>
      <c r="E67" s="61">
        <f t="shared" si="8"/>
        <v>295.16666666666669</v>
      </c>
      <c r="K67"/>
    </row>
    <row r="68" spans="1:46" x14ac:dyDescent="0.3">
      <c r="A68" s="27"/>
      <c r="B68" s="26" t="s">
        <v>81</v>
      </c>
      <c r="C68" s="26"/>
      <c r="D68" s="62">
        <f t="shared" ref="D68" si="15">D57/12</f>
        <v>241.58333333333334</v>
      </c>
      <c r="E68" s="62">
        <f t="shared" si="8"/>
        <v>357.91666666666669</v>
      </c>
      <c r="K68"/>
    </row>
    <row r="69" spans="1:46" x14ac:dyDescent="0.3">
      <c r="A69" s="25" t="s">
        <v>0</v>
      </c>
      <c r="B69" s="25"/>
      <c r="C69" s="25"/>
      <c r="D69" s="63">
        <f t="shared" ref="D69" si="16">D58/12</f>
        <v>4489</v>
      </c>
      <c r="E69" s="63">
        <f t="shared" si="8"/>
        <v>9002.8333333333339</v>
      </c>
      <c r="K69"/>
    </row>
    <row r="70" spans="1:46" x14ac:dyDescent="0.3">
      <c r="E70" s="29"/>
      <c r="K70"/>
    </row>
    <row r="71" spans="1:46" x14ac:dyDescent="0.3">
      <c r="A71" s="32" t="s">
        <v>42</v>
      </c>
      <c r="K71"/>
    </row>
    <row r="72" spans="1:46" x14ac:dyDescent="0.3">
      <c r="A72" s="28"/>
      <c r="B72" s="28"/>
      <c r="C72" s="28"/>
      <c r="D72" s="28"/>
      <c r="F72" s="28"/>
      <c r="G72" s="28"/>
      <c r="H72" s="28"/>
      <c r="I72" s="28"/>
      <c r="J72" s="28"/>
      <c r="K72"/>
    </row>
    <row r="73" spans="1:46" x14ac:dyDescent="0.3">
      <c r="A73" s="29"/>
      <c r="B73" s="29"/>
      <c r="C73" s="29"/>
      <c r="D73" s="29"/>
      <c r="F73" s="29"/>
      <c r="G73" s="29"/>
      <c r="H73" s="29"/>
      <c r="I73" s="29"/>
      <c r="J73" s="29"/>
      <c r="K73"/>
    </row>
    <row r="74" spans="1:46" x14ac:dyDescent="0.3">
      <c r="A74" s="16"/>
      <c r="B74" s="16"/>
      <c r="C74" s="16" t="s">
        <v>45</v>
      </c>
      <c r="D74" s="16"/>
      <c r="E74" s="16"/>
      <c r="F74" s="16"/>
      <c r="G74" s="16"/>
      <c r="H74" s="16"/>
      <c r="I74" s="16"/>
      <c r="J74" s="16"/>
      <c r="K74" s="16"/>
      <c r="L74" s="17" t="s">
        <v>48</v>
      </c>
      <c r="M74" s="16" t="s">
        <v>46</v>
      </c>
      <c r="N74" s="16"/>
      <c r="O74" s="16"/>
      <c r="P74" s="16"/>
      <c r="Q74" s="16"/>
      <c r="R74" s="16"/>
      <c r="S74" s="16"/>
      <c r="T74" s="16"/>
      <c r="U74" s="16"/>
      <c r="V74" s="17" t="s">
        <v>81</v>
      </c>
      <c r="W74" s="16" t="s">
        <v>0</v>
      </c>
      <c r="Z74" s="12"/>
      <c r="AA74" s="150" t="s">
        <v>45</v>
      </c>
      <c r="AB74" s="151"/>
      <c r="AC74" s="151"/>
      <c r="AD74" s="151"/>
      <c r="AE74" s="151"/>
      <c r="AF74" s="151"/>
      <c r="AG74" s="151"/>
      <c r="AH74" s="151"/>
      <c r="AI74" s="151"/>
      <c r="AJ74" s="151"/>
      <c r="AK74" s="150" t="s">
        <v>89</v>
      </c>
      <c r="AL74" s="151"/>
      <c r="AM74" s="151"/>
      <c r="AN74" s="151"/>
      <c r="AO74" s="151"/>
      <c r="AP74" s="151"/>
      <c r="AQ74" s="151"/>
      <c r="AR74" s="151"/>
      <c r="AS74" s="151"/>
      <c r="AT74" s="151"/>
    </row>
    <row r="75" spans="1:46" x14ac:dyDescent="0.3">
      <c r="A75" s="16"/>
      <c r="B75" s="16"/>
      <c r="C75" s="16" t="s">
        <v>70</v>
      </c>
      <c r="D75" s="16"/>
      <c r="E75" s="16" t="s">
        <v>90</v>
      </c>
      <c r="F75" s="16" t="s">
        <v>71</v>
      </c>
      <c r="G75" s="16"/>
      <c r="H75" s="16" t="s">
        <v>91</v>
      </c>
      <c r="I75" s="16" t="s">
        <v>72</v>
      </c>
      <c r="J75" s="16"/>
      <c r="K75" s="16" t="s">
        <v>92</v>
      </c>
      <c r="L75" s="17"/>
      <c r="M75" s="16" t="s">
        <v>70</v>
      </c>
      <c r="N75" s="16"/>
      <c r="O75" s="16" t="s">
        <v>90</v>
      </c>
      <c r="P75" s="16" t="s">
        <v>71</v>
      </c>
      <c r="Q75" s="16"/>
      <c r="R75" s="16" t="s">
        <v>91</v>
      </c>
      <c r="S75" s="16" t="s">
        <v>72</v>
      </c>
      <c r="T75" s="16"/>
      <c r="U75" s="16" t="s">
        <v>92</v>
      </c>
      <c r="V75" s="17"/>
      <c r="W75" s="16"/>
      <c r="Z75" s="12"/>
      <c r="AA75" s="150" t="s">
        <v>51</v>
      </c>
      <c r="AB75" s="151"/>
      <c r="AC75" s="152"/>
      <c r="AD75" s="150" t="s">
        <v>52</v>
      </c>
      <c r="AE75" s="151"/>
      <c r="AF75" s="152"/>
      <c r="AG75" s="150" t="s">
        <v>53</v>
      </c>
      <c r="AH75" s="151"/>
      <c r="AI75" s="152"/>
      <c r="AJ75" s="15" t="s">
        <v>50</v>
      </c>
      <c r="AK75" s="150" t="s">
        <v>51</v>
      </c>
      <c r="AL75" s="151"/>
      <c r="AM75" s="152"/>
      <c r="AN75" s="150" t="s">
        <v>52</v>
      </c>
      <c r="AO75" s="151"/>
      <c r="AP75" s="152"/>
      <c r="AQ75" s="150" t="s">
        <v>53</v>
      </c>
      <c r="AR75" s="151"/>
      <c r="AS75" s="152"/>
      <c r="AT75" s="15" t="s">
        <v>86</v>
      </c>
    </row>
    <row r="76" spans="1:46" x14ac:dyDescent="0.3">
      <c r="A76" s="14" t="s">
        <v>87</v>
      </c>
      <c r="B76" s="14" t="s">
        <v>38</v>
      </c>
      <c r="C76" s="14" t="s">
        <v>30</v>
      </c>
      <c r="D76" s="14" t="s">
        <v>31</v>
      </c>
      <c r="E76" s="14"/>
      <c r="F76" s="14" t="s">
        <v>30</v>
      </c>
      <c r="G76" s="14" t="s">
        <v>31</v>
      </c>
      <c r="H76" s="14"/>
      <c r="I76" s="14" t="s">
        <v>30</v>
      </c>
      <c r="J76" s="14" t="s">
        <v>31</v>
      </c>
      <c r="K76" s="14"/>
      <c r="L76" s="18"/>
      <c r="M76" s="14" t="s">
        <v>30</v>
      </c>
      <c r="N76" s="14" t="s">
        <v>31</v>
      </c>
      <c r="O76" s="14"/>
      <c r="P76" s="14" t="s">
        <v>30</v>
      </c>
      <c r="Q76" s="14" t="s">
        <v>31</v>
      </c>
      <c r="R76" s="14"/>
      <c r="S76" s="14" t="s">
        <v>30</v>
      </c>
      <c r="T76" s="14" t="s">
        <v>31</v>
      </c>
      <c r="U76" s="14"/>
      <c r="V76" s="18"/>
      <c r="W76" s="14"/>
      <c r="Z76" s="12"/>
      <c r="AA76" s="15" t="s">
        <v>30</v>
      </c>
      <c r="AB76" s="15" t="s">
        <v>31</v>
      </c>
      <c r="AC76" s="15" t="s">
        <v>32</v>
      </c>
      <c r="AD76" s="15" t="s">
        <v>30</v>
      </c>
      <c r="AE76" s="15" t="s">
        <v>31</v>
      </c>
      <c r="AF76" s="15" t="s">
        <v>32</v>
      </c>
      <c r="AG76" s="15" t="s">
        <v>30</v>
      </c>
      <c r="AH76" s="15" t="s">
        <v>31</v>
      </c>
      <c r="AI76" s="15" t="s">
        <v>32</v>
      </c>
      <c r="AJ76" s="15"/>
      <c r="AK76" s="15" t="s">
        <v>30</v>
      </c>
      <c r="AL76" s="15" t="s">
        <v>31</v>
      </c>
      <c r="AM76" s="15" t="s">
        <v>32</v>
      </c>
      <c r="AN76" s="15" t="s">
        <v>30</v>
      </c>
      <c r="AO76" s="15" t="s">
        <v>31</v>
      </c>
      <c r="AP76" s="15" t="s">
        <v>32</v>
      </c>
      <c r="AQ76" s="15" t="s">
        <v>30</v>
      </c>
      <c r="AR76" s="15" t="s">
        <v>31</v>
      </c>
      <c r="AS76" s="15" t="s">
        <v>32</v>
      </c>
      <c r="AT76" s="15"/>
    </row>
    <row r="77" spans="1:46" x14ac:dyDescent="0.3">
      <c r="A77" s="26" t="s">
        <v>55</v>
      </c>
      <c r="B77" t="s">
        <v>15</v>
      </c>
      <c r="C77" s="61">
        <v>256</v>
      </c>
      <c r="D77" s="61">
        <v>109</v>
      </c>
      <c r="E77" s="61">
        <v>365</v>
      </c>
      <c r="F77" s="61">
        <v>814</v>
      </c>
      <c r="G77" s="61">
        <v>864</v>
      </c>
      <c r="H77" s="61">
        <v>1678</v>
      </c>
      <c r="I77" s="61">
        <v>2632</v>
      </c>
      <c r="J77" s="61">
        <v>2983</v>
      </c>
      <c r="K77" s="61">
        <v>5615</v>
      </c>
      <c r="L77" s="66">
        <v>7658</v>
      </c>
      <c r="M77" s="61"/>
      <c r="N77" s="61"/>
      <c r="O77" s="61"/>
      <c r="P77" s="61"/>
      <c r="Q77" s="61"/>
      <c r="R77" s="61"/>
      <c r="S77" s="61"/>
      <c r="T77" s="61"/>
      <c r="U77" s="61"/>
      <c r="V77" s="66"/>
      <c r="W77" s="61">
        <v>7658</v>
      </c>
      <c r="Z77" s="12" t="s">
        <v>15</v>
      </c>
      <c r="AA77" s="19">
        <f>C77/12</f>
        <v>21.333333333333332</v>
      </c>
      <c r="AB77" s="19">
        <f t="shared" ref="AB77:AB92" si="17">D77/12</f>
        <v>9.0833333333333339</v>
      </c>
      <c r="AC77" s="20">
        <f t="shared" ref="AC77:AC92" si="18">E77/12</f>
        <v>30.416666666666668</v>
      </c>
      <c r="AD77" s="19">
        <f t="shared" ref="AD77:AD92" si="19">F77/12</f>
        <v>67.833333333333329</v>
      </c>
      <c r="AE77" s="19">
        <f t="shared" ref="AE77:AE92" si="20">G77/12</f>
        <v>72</v>
      </c>
      <c r="AF77" s="20">
        <f t="shared" ref="AF77:AF92" si="21">H77/12</f>
        <v>139.83333333333334</v>
      </c>
      <c r="AG77" s="19">
        <f t="shared" ref="AG77:AG92" si="22">I77/12</f>
        <v>219.33333333333334</v>
      </c>
      <c r="AH77" s="19">
        <f t="shared" ref="AH77:AH92" si="23">J77/12</f>
        <v>248.58333333333334</v>
      </c>
      <c r="AI77" s="20">
        <f t="shared" ref="AI77:AI92" si="24">K77/12</f>
        <v>467.91666666666669</v>
      </c>
      <c r="AJ77" s="20">
        <f t="shared" ref="AJ77:AJ92" si="25">L77/12</f>
        <v>638.16666666666663</v>
      </c>
      <c r="AK77" s="19">
        <f t="shared" ref="AK77:AK92" si="26">M77/12</f>
        <v>0</v>
      </c>
      <c r="AL77" s="19">
        <f t="shared" ref="AL77:AL92" si="27">N77/12</f>
        <v>0</v>
      </c>
      <c r="AM77" s="20">
        <f t="shared" ref="AM77:AM92" si="28">O77/12</f>
        <v>0</v>
      </c>
      <c r="AN77" s="19">
        <f t="shared" ref="AN77:AN92" si="29">P77/12</f>
        <v>0</v>
      </c>
      <c r="AO77" s="19">
        <f t="shared" ref="AO77:AO92" si="30">Q77/12</f>
        <v>0</v>
      </c>
      <c r="AP77" s="20">
        <f t="shared" ref="AP77:AP92" si="31">R77/12</f>
        <v>0</v>
      </c>
      <c r="AQ77" s="19">
        <f t="shared" ref="AQ77:AQ92" si="32">S77/12</f>
        <v>0</v>
      </c>
      <c r="AR77" s="19">
        <f t="shared" ref="AR77:AR92" si="33">T77/12</f>
        <v>0</v>
      </c>
      <c r="AS77" s="20">
        <f t="shared" ref="AS77:AS92" si="34">U77/12</f>
        <v>0</v>
      </c>
      <c r="AT77" s="20">
        <f t="shared" ref="AT77:AT92" si="35">V77/12</f>
        <v>0</v>
      </c>
    </row>
    <row r="78" spans="1:46" x14ac:dyDescent="0.3">
      <c r="A78" s="26"/>
      <c r="B78" t="s">
        <v>16</v>
      </c>
      <c r="C78" s="61">
        <v>300</v>
      </c>
      <c r="D78" s="61">
        <v>236</v>
      </c>
      <c r="E78" s="61">
        <v>536</v>
      </c>
      <c r="F78" s="61">
        <v>875</v>
      </c>
      <c r="G78" s="61">
        <v>1088</v>
      </c>
      <c r="H78" s="61">
        <v>1963</v>
      </c>
      <c r="I78" s="61">
        <v>3494</v>
      </c>
      <c r="J78" s="61">
        <v>3440</v>
      </c>
      <c r="K78" s="61">
        <v>6934</v>
      </c>
      <c r="L78" s="66">
        <v>9433</v>
      </c>
      <c r="M78" s="61"/>
      <c r="N78" s="61"/>
      <c r="O78" s="61"/>
      <c r="P78" s="61"/>
      <c r="Q78" s="61"/>
      <c r="R78" s="61"/>
      <c r="S78" s="61"/>
      <c r="T78" s="61"/>
      <c r="U78" s="61"/>
      <c r="V78" s="66"/>
      <c r="W78" s="61">
        <v>9433</v>
      </c>
      <c r="Z78" s="12" t="s">
        <v>16</v>
      </c>
      <c r="AA78" s="19">
        <f t="shared" ref="AA78:AA92" si="36">C78/12</f>
        <v>25</v>
      </c>
      <c r="AB78" s="19">
        <f t="shared" si="17"/>
        <v>19.666666666666668</v>
      </c>
      <c r="AC78" s="20">
        <f t="shared" si="18"/>
        <v>44.666666666666664</v>
      </c>
      <c r="AD78" s="19">
        <f t="shared" si="19"/>
        <v>72.916666666666671</v>
      </c>
      <c r="AE78" s="19">
        <f t="shared" si="20"/>
        <v>90.666666666666671</v>
      </c>
      <c r="AF78" s="20">
        <f t="shared" si="21"/>
        <v>163.58333333333334</v>
      </c>
      <c r="AG78" s="19">
        <f t="shared" si="22"/>
        <v>291.16666666666669</v>
      </c>
      <c r="AH78" s="19">
        <f t="shared" si="23"/>
        <v>286.66666666666669</v>
      </c>
      <c r="AI78" s="20">
        <f t="shared" si="24"/>
        <v>577.83333333333337</v>
      </c>
      <c r="AJ78" s="20">
        <f t="shared" si="25"/>
        <v>786.08333333333337</v>
      </c>
      <c r="AK78" s="19">
        <f t="shared" si="26"/>
        <v>0</v>
      </c>
      <c r="AL78" s="19">
        <f t="shared" si="27"/>
        <v>0</v>
      </c>
      <c r="AM78" s="20">
        <f t="shared" si="28"/>
        <v>0</v>
      </c>
      <c r="AN78" s="19">
        <f t="shared" si="29"/>
        <v>0</v>
      </c>
      <c r="AO78" s="19">
        <f t="shared" si="30"/>
        <v>0</v>
      </c>
      <c r="AP78" s="20">
        <f t="shared" si="31"/>
        <v>0</v>
      </c>
      <c r="AQ78" s="19">
        <f t="shared" si="32"/>
        <v>0</v>
      </c>
      <c r="AR78" s="19">
        <f t="shared" si="33"/>
        <v>0</v>
      </c>
      <c r="AS78" s="20">
        <f t="shared" si="34"/>
        <v>0</v>
      </c>
      <c r="AT78" s="20">
        <f t="shared" si="35"/>
        <v>0</v>
      </c>
    </row>
    <row r="79" spans="1:46" x14ac:dyDescent="0.3">
      <c r="A79" s="26"/>
      <c r="B79" t="s">
        <v>17</v>
      </c>
      <c r="C79" s="61">
        <v>164</v>
      </c>
      <c r="D79" s="61">
        <v>133</v>
      </c>
      <c r="E79" s="61">
        <v>297</v>
      </c>
      <c r="F79" s="61">
        <v>887</v>
      </c>
      <c r="G79" s="61">
        <v>927</v>
      </c>
      <c r="H79" s="61">
        <v>1814</v>
      </c>
      <c r="I79" s="61">
        <v>4044</v>
      </c>
      <c r="J79" s="61">
        <v>4412</v>
      </c>
      <c r="K79" s="61">
        <v>8456</v>
      </c>
      <c r="L79" s="66">
        <v>10567</v>
      </c>
      <c r="M79" s="61"/>
      <c r="N79" s="61"/>
      <c r="O79" s="61"/>
      <c r="P79" s="61"/>
      <c r="Q79" s="61"/>
      <c r="R79" s="61"/>
      <c r="S79" s="61"/>
      <c r="T79" s="61"/>
      <c r="U79" s="61"/>
      <c r="V79" s="66"/>
      <c r="W79" s="61">
        <v>10567</v>
      </c>
      <c r="Z79" s="12" t="s">
        <v>17</v>
      </c>
      <c r="AA79" s="19">
        <f t="shared" si="36"/>
        <v>13.666666666666666</v>
      </c>
      <c r="AB79" s="19">
        <f t="shared" si="17"/>
        <v>11.083333333333334</v>
      </c>
      <c r="AC79" s="20">
        <f t="shared" si="18"/>
        <v>24.75</v>
      </c>
      <c r="AD79" s="19">
        <f t="shared" si="19"/>
        <v>73.916666666666671</v>
      </c>
      <c r="AE79" s="19">
        <f t="shared" si="20"/>
        <v>77.25</v>
      </c>
      <c r="AF79" s="20">
        <f t="shared" si="21"/>
        <v>151.16666666666666</v>
      </c>
      <c r="AG79" s="19">
        <f t="shared" si="22"/>
        <v>337</v>
      </c>
      <c r="AH79" s="19">
        <f t="shared" si="23"/>
        <v>367.66666666666669</v>
      </c>
      <c r="AI79" s="20">
        <f t="shared" si="24"/>
        <v>704.66666666666663</v>
      </c>
      <c r="AJ79" s="20">
        <f t="shared" si="25"/>
        <v>880.58333333333337</v>
      </c>
      <c r="AK79" s="19">
        <f t="shared" si="26"/>
        <v>0</v>
      </c>
      <c r="AL79" s="19">
        <f t="shared" si="27"/>
        <v>0</v>
      </c>
      <c r="AM79" s="20">
        <f t="shared" si="28"/>
        <v>0</v>
      </c>
      <c r="AN79" s="19">
        <f t="shared" si="29"/>
        <v>0</v>
      </c>
      <c r="AO79" s="19">
        <f t="shared" si="30"/>
        <v>0</v>
      </c>
      <c r="AP79" s="20">
        <f t="shared" si="31"/>
        <v>0</v>
      </c>
      <c r="AQ79" s="19">
        <f t="shared" si="32"/>
        <v>0</v>
      </c>
      <c r="AR79" s="19">
        <f t="shared" si="33"/>
        <v>0</v>
      </c>
      <c r="AS79" s="20">
        <f t="shared" si="34"/>
        <v>0</v>
      </c>
      <c r="AT79" s="20">
        <f t="shared" si="35"/>
        <v>0</v>
      </c>
    </row>
    <row r="80" spans="1:46" x14ac:dyDescent="0.3">
      <c r="A80" s="26"/>
      <c r="B80" t="s">
        <v>18</v>
      </c>
      <c r="C80" s="61">
        <v>77</v>
      </c>
      <c r="D80" s="61">
        <v>72</v>
      </c>
      <c r="E80" s="61">
        <v>149</v>
      </c>
      <c r="F80" s="61">
        <v>808</v>
      </c>
      <c r="G80" s="61">
        <v>830</v>
      </c>
      <c r="H80" s="61">
        <v>1638</v>
      </c>
      <c r="I80" s="61">
        <v>3293</v>
      </c>
      <c r="J80" s="61">
        <v>3506</v>
      </c>
      <c r="K80" s="61">
        <v>6799</v>
      </c>
      <c r="L80" s="66">
        <v>8586</v>
      </c>
      <c r="M80" s="61"/>
      <c r="N80" s="61"/>
      <c r="O80" s="61"/>
      <c r="P80" s="61"/>
      <c r="Q80" s="61"/>
      <c r="R80" s="61"/>
      <c r="S80" s="61"/>
      <c r="T80" s="61">
        <v>4</v>
      </c>
      <c r="U80" s="61">
        <v>4</v>
      </c>
      <c r="V80" s="66">
        <v>4</v>
      </c>
      <c r="W80" s="61">
        <v>8590</v>
      </c>
      <c r="Z80" s="12" t="s">
        <v>18</v>
      </c>
      <c r="AA80" s="19">
        <f t="shared" si="36"/>
        <v>6.416666666666667</v>
      </c>
      <c r="AB80" s="19">
        <f t="shared" si="17"/>
        <v>6</v>
      </c>
      <c r="AC80" s="20">
        <f t="shared" si="18"/>
        <v>12.416666666666666</v>
      </c>
      <c r="AD80" s="19">
        <f t="shared" si="19"/>
        <v>67.333333333333329</v>
      </c>
      <c r="AE80" s="19">
        <f t="shared" si="20"/>
        <v>69.166666666666671</v>
      </c>
      <c r="AF80" s="20">
        <f t="shared" si="21"/>
        <v>136.5</v>
      </c>
      <c r="AG80" s="19">
        <f t="shared" si="22"/>
        <v>274.41666666666669</v>
      </c>
      <c r="AH80" s="19">
        <f t="shared" si="23"/>
        <v>292.16666666666669</v>
      </c>
      <c r="AI80" s="20">
        <f t="shared" si="24"/>
        <v>566.58333333333337</v>
      </c>
      <c r="AJ80" s="20">
        <f t="shared" si="25"/>
        <v>715.5</v>
      </c>
      <c r="AK80" s="19">
        <f t="shared" si="26"/>
        <v>0</v>
      </c>
      <c r="AL80" s="19">
        <f t="shared" si="27"/>
        <v>0</v>
      </c>
      <c r="AM80" s="20">
        <f t="shared" si="28"/>
        <v>0</v>
      </c>
      <c r="AN80" s="19">
        <f t="shared" si="29"/>
        <v>0</v>
      </c>
      <c r="AO80" s="19">
        <f t="shared" si="30"/>
        <v>0</v>
      </c>
      <c r="AP80" s="20">
        <f t="shared" si="31"/>
        <v>0</v>
      </c>
      <c r="AQ80" s="19">
        <f t="shared" si="32"/>
        <v>0</v>
      </c>
      <c r="AR80" s="19">
        <f t="shared" si="33"/>
        <v>0.33333333333333331</v>
      </c>
      <c r="AS80" s="20">
        <f t="shared" si="34"/>
        <v>0.33333333333333331</v>
      </c>
      <c r="AT80" s="20">
        <f t="shared" si="35"/>
        <v>0.33333333333333331</v>
      </c>
    </row>
    <row r="81" spans="1:46" x14ac:dyDescent="0.3">
      <c r="A81" s="26"/>
      <c r="B81" t="s">
        <v>19</v>
      </c>
      <c r="C81" s="61">
        <v>67</v>
      </c>
      <c r="D81" s="61">
        <v>35</v>
      </c>
      <c r="E81" s="61">
        <v>102</v>
      </c>
      <c r="F81" s="61">
        <v>288</v>
      </c>
      <c r="G81" s="61">
        <v>360</v>
      </c>
      <c r="H81" s="61">
        <v>648</v>
      </c>
      <c r="I81" s="61">
        <v>1861</v>
      </c>
      <c r="J81" s="61">
        <v>2004</v>
      </c>
      <c r="K81" s="61">
        <v>3865</v>
      </c>
      <c r="L81" s="66">
        <v>4615</v>
      </c>
      <c r="M81" s="61">
        <v>12</v>
      </c>
      <c r="N81" s="61"/>
      <c r="O81" s="61">
        <v>12</v>
      </c>
      <c r="P81" s="61"/>
      <c r="Q81" s="61">
        <v>12</v>
      </c>
      <c r="R81" s="61">
        <v>12</v>
      </c>
      <c r="S81" s="61">
        <v>21</v>
      </c>
      <c r="T81" s="61">
        <v>4</v>
      </c>
      <c r="U81" s="61">
        <v>25</v>
      </c>
      <c r="V81" s="66">
        <v>49</v>
      </c>
      <c r="W81" s="61">
        <v>4664</v>
      </c>
      <c r="Z81" s="12" t="s">
        <v>19</v>
      </c>
      <c r="AA81" s="19">
        <f t="shared" si="36"/>
        <v>5.583333333333333</v>
      </c>
      <c r="AB81" s="19">
        <f t="shared" si="17"/>
        <v>2.9166666666666665</v>
      </c>
      <c r="AC81" s="20">
        <f t="shared" si="18"/>
        <v>8.5</v>
      </c>
      <c r="AD81" s="19">
        <f t="shared" si="19"/>
        <v>24</v>
      </c>
      <c r="AE81" s="19">
        <f t="shared" si="20"/>
        <v>30</v>
      </c>
      <c r="AF81" s="20">
        <f t="shared" si="21"/>
        <v>54</v>
      </c>
      <c r="AG81" s="19">
        <f t="shared" si="22"/>
        <v>155.08333333333334</v>
      </c>
      <c r="AH81" s="19">
        <f t="shared" si="23"/>
        <v>167</v>
      </c>
      <c r="AI81" s="20">
        <f t="shared" si="24"/>
        <v>322.08333333333331</v>
      </c>
      <c r="AJ81" s="20">
        <f t="shared" si="25"/>
        <v>384.58333333333331</v>
      </c>
      <c r="AK81" s="19">
        <f t="shared" si="26"/>
        <v>1</v>
      </c>
      <c r="AL81" s="19">
        <f t="shared" si="27"/>
        <v>0</v>
      </c>
      <c r="AM81" s="20">
        <f t="shared" si="28"/>
        <v>1</v>
      </c>
      <c r="AN81" s="19">
        <f t="shared" si="29"/>
        <v>0</v>
      </c>
      <c r="AO81" s="19">
        <f t="shared" si="30"/>
        <v>1</v>
      </c>
      <c r="AP81" s="20">
        <f t="shared" si="31"/>
        <v>1</v>
      </c>
      <c r="AQ81" s="19">
        <f t="shared" si="32"/>
        <v>1.75</v>
      </c>
      <c r="AR81" s="19">
        <f t="shared" si="33"/>
        <v>0.33333333333333331</v>
      </c>
      <c r="AS81" s="20">
        <f t="shared" si="34"/>
        <v>2.0833333333333335</v>
      </c>
      <c r="AT81" s="20">
        <f t="shared" si="35"/>
        <v>4.083333333333333</v>
      </c>
    </row>
    <row r="82" spans="1:46" x14ac:dyDescent="0.3">
      <c r="A82" s="26"/>
      <c r="B82" t="s">
        <v>20</v>
      </c>
      <c r="C82" s="61">
        <v>112</v>
      </c>
      <c r="D82" s="61">
        <v>87</v>
      </c>
      <c r="E82" s="61">
        <v>199</v>
      </c>
      <c r="F82" s="61">
        <v>190</v>
      </c>
      <c r="G82" s="61">
        <v>282</v>
      </c>
      <c r="H82" s="61">
        <v>472</v>
      </c>
      <c r="I82" s="61">
        <v>1638</v>
      </c>
      <c r="J82" s="61">
        <v>2092</v>
      </c>
      <c r="K82" s="61">
        <v>3730</v>
      </c>
      <c r="L82" s="66">
        <v>4401</v>
      </c>
      <c r="M82" s="61"/>
      <c r="N82" s="61"/>
      <c r="O82" s="61"/>
      <c r="P82" s="61"/>
      <c r="Q82" s="61"/>
      <c r="R82" s="61"/>
      <c r="S82" s="61"/>
      <c r="T82" s="61">
        <v>5</v>
      </c>
      <c r="U82" s="61">
        <v>5</v>
      </c>
      <c r="V82" s="66">
        <v>5</v>
      </c>
      <c r="W82" s="61">
        <v>4406</v>
      </c>
      <c r="Z82" s="12" t="s">
        <v>20</v>
      </c>
      <c r="AA82" s="19">
        <f t="shared" si="36"/>
        <v>9.3333333333333339</v>
      </c>
      <c r="AB82" s="19">
        <f t="shared" si="17"/>
        <v>7.25</v>
      </c>
      <c r="AC82" s="20">
        <f t="shared" si="18"/>
        <v>16.583333333333332</v>
      </c>
      <c r="AD82" s="19">
        <f t="shared" si="19"/>
        <v>15.833333333333334</v>
      </c>
      <c r="AE82" s="19">
        <f t="shared" si="20"/>
        <v>23.5</v>
      </c>
      <c r="AF82" s="20">
        <f t="shared" si="21"/>
        <v>39.333333333333336</v>
      </c>
      <c r="AG82" s="19">
        <f t="shared" si="22"/>
        <v>136.5</v>
      </c>
      <c r="AH82" s="19">
        <f t="shared" si="23"/>
        <v>174.33333333333334</v>
      </c>
      <c r="AI82" s="20">
        <f t="shared" si="24"/>
        <v>310.83333333333331</v>
      </c>
      <c r="AJ82" s="20">
        <f t="shared" si="25"/>
        <v>366.75</v>
      </c>
      <c r="AK82" s="19">
        <f t="shared" si="26"/>
        <v>0</v>
      </c>
      <c r="AL82" s="19">
        <f t="shared" si="27"/>
        <v>0</v>
      </c>
      <c r="AM82" s="20">
        <f t="shared" si="28"/>
        <v>0</v>
      </c>
      <c r="AN82" s="19">
        <f t="shared" si="29"/>
        <v>0</v>
      </c>
      <c r="AO82" s="19">
        <f t="shared" si="30"/>
        <v>0</v>
      </c>
      <c r="AP82" s="20">
        <f t="shared" si="31"/>
        <v>0</v>
      </c>
      <c r="AQ82" s="19">
        <f t="shared" si="32"/>
        <v>0</v>
      </c>
      <c r="AR82" s="19">
        <f t="shared" si="33"/>
        <v>0.41666666666666669</v>
      </c>
      <c r="AS82" s="20">
        <f t="shared" si="34"/>
        <v>0.41666666666666669</v>
      </c>
      <c r="AT82" s="20">
        <f t="shared" si="35"/>
        <v>0.41666666666666669</v>
      </c>
    </row>
    <row r="83" spans="1:46" x14ac:dyDescent="0.3">
      <c r="A83" s="26"/>
      <c r="B83" t="s">
        <v>21</v>
      </c>
      <c r="C83" s="61">
        <v>80</v>
      </c>
      <c r="D83" s="61">
        <v>146</v>
      </c>
      <c r="E83" s="61">
        <v>226</v>
      </c>
      <c r="F83" s="61">
        <v>633</v>
      </c>
      <c r="G83" s="61">
        <v>537</v>
      </c>
      <c r="H83" s="61">
        <v>1170</v>
      </c>
      <c r="I83" s="61">
        <v>2255</v>
      </c>
      <c r="J83" s="61">
        <v>2685</v>
      </c>
      <c r="K83" s="61">
        <v>4940</v>
      </c>
      <c r="L83" s="66">
        <v>6336</v>
      </c>
      <c r="M83" s="61"/>
      <c r="N83" s="61"/>
      <c r="O83" s="61"/>
      <c r="P83" s="61"/>
      <c r="Q83" s="61"/>
      <c r="R83" s="61"/>
      <c r="S83" s="61"/>
      <c r="T83" s="61"/>
      <c r="U83" s="61"/>
      <c r="V83" s="66"/>
      <c r="W83" s="61">
        <v>6336</v>
      </c>
      <c r="Z83" s="12" t="s">
        <v>21</v>
      </c>
      <c r="AA83" s="19">
        <f t="shared" si="36"/>
        <v>6.666666666666667</v>
      </c>
      <c r="AB83" s="19">
        <f t="shared" si="17"/>
        <v>12.166666666666666</v>
      </c>
      <c r="AC83" s="20">
        <f t="shared" si="18"/>
        <v>18.833333333333332</v>
      </c>
      <c r="AD83" s="19">
        <f t="shared" si="19"/>
        <v>52.75</v>
      </c>
      <c r="AE83" s="19">
        <f t="shared" si="20"/>
        <v>44.75</v>
      </c>
      <c r="AF83" s="20">
        <f t="shared" si="21"/>
        <v>97.5</v>
      </c>
      <c r="AG83" s="19">
        <f t="shared" si="22"/>
        <v>187.91666666666666</v>
      </c>
      <c r="AH83" s="19">
        <f t="shared" si="23"/>
        <v>223.75</v>
      </c>
      <c r="AI83" s="20">
        <f t="shared" si="24"/>
        <v>411.66666666666669</v>
      </c>
      <c r="AJ83" s="20">
        <f t="shared" si="25"/>
        <v>528</v>
      </c>
      <c r="AK83" s="19">
        <f t="shared" si="26"/>
        <v>0</v>
      </c>
      <c r="AL83" s="19">
        <f t="shared" si="27"/>
        <v>0</v>
      </c>
      <c r="AM83" s="20">
        <f t="shared" si="28"/>
        <v>0</v>
      </c>
      <c r="AN83" s="19">
        <f t="shared" si="29"/>
        <v>0</v>
      </c>
      <c r="AO83" s="19">
        <f t="shared" si="30"/>
        <v>0</v>
      </c>
      <c r="AP83" s="20">
        <f t="shared" si="31"/>
        <v>0</v>
      </c>
      <c r="AQ83" s="19">
        <f t="shared" si="32"/>
        <v>0</v>
      </c>
      <c r="AR83" s="19">
        <f t="shared" si="33"/>
        <v>0</v>
      </c>
      <c r="AS83" s="20">
        <f t="shared" si="34"/>
        <v>0</v>
      </c>
      <c r="AT83" s="20">
        <f t="shared" si="35"/>
        <v>0</v>
      </c>
    </row>
    <row r="84" spans="1:46" x14ac:dyDescent="0.3">
      <c r="A84" s="26"/>
      <c r="B84" t="s">
        <v>22</v>
      </c>
      <c r="C84" s="61">
        <v>224</v>
      </c>
      <c r="D84" s="61">
        <v>195</v>
      </c>
      <c r="E84" s="61">
        <v>419</v>
      </c>
      <c r="F84" s="61">
        <v>932</v>
      </c>
      <c r="G84" s="61">
        <v>841</v>
      </c>
      <c r="H84" s="61">
        <v>1773</v>
      </c>
      <c r="I84" s="61">
        <v>2791</v>
      </c>
      <c r="J84" s="61">
        <v>3653</v>
      </c>
      <c r="K84" s="61">
        <v>6444</v>
      </c>
      <c r="L84" s="66">
        <v>8636</v>
      </c>
      <c r="M84" s="61"/>
      <c r="N84" s="61"/>
      <c r="O84" s="61"/>
      <c r="P84" s="61"/>
      <c r="Q84" s="61"/>
      <c r="R84" s="61"/>
      <c r="S84" s="61"/>
      <c r="T84" s="61"/>
      <c r="U84" s="61"/>
      <c r="V84" s="66"/>
      <c r="W84" s="61">
        <v>8636</v>
      </c>
      <c r="Z84" s="12" t="s">
        <v>22</v>
      </c>
      <c r="AA84" s="19">
        <f t="shared" si="36"/>
        <v>18.666666666666668</v>
      </c>
      <c r="AB84" s="19">
        <f t="shared" si="17"/>
        <v>16.25</v>
      </c>
      <c r="AC84" s="20">
        <f t="shared" si="18"/>
        <v>34.916666666666664</v>
      </c>
      <c r="AD84" s="19">
        <f t="shared" si="19"/>
        <v>77.666666666666671</v>
      </c>
      <c r="AE84" s="19">
        <f t="shared" si="20"/>
        <v>70.083333333333329</v>
      </c>
      <c r="AF84" s="20">
        <f t="shared" si="21"/>
        <v>147.75</v>
      </c>
      <c r="AG84" s="19">
        <f t="shared" si="22"/>
        <v>232.58333333333334</v>
      </c>
      <c r="AH84" s="19">
        <f t="shared" si="23"/>
        <v>304.41666666666669</v>
      </c>
      <c r="AI84" s="20">
        <f t="shared" si="24"/>
        <v>537</v>
      </c>
      <c r="AJ84" s="20">
        <f t="shared" si="25"/>
        <v>719.66666666666663</v>
      </c>
      <c r="AK84" s="19">
        <f t="shared" si="26"/>
        <v>0</v>
      </c>
      <c r="AL84" s="19">
        <f t="shared" si="27"/>
        <v>0</v>
      </c>
      <c r="AM84" s="20">
        <f t="shared" si="28"/>
        <v>0</v>
      </c>
      <c r="AN84" s="19">
        <f t="shared" si="29"/>
        <v>0</v>
      </c>
      <c r="AO84" s="19">
        <f t="shared" si="30"/>
        <v>0</v>
      </c>
      <c r="AP84" s="20">
        <f t="shared" si="31"/>
        <v>0</v>
      </c>
      <c r="AQ84" s="19">
        <f t="shared" si="32"/>
        <v>0</v>
      </c>
      <c r="AR84" s="19">
        <f t="shared" si="33"/>
        <v>0</v>
      </c>
      <c r="AS84" s="20">
        <f t="shared" si="34"/>
        <v>0</v>
      </c>
      <c r="AT84" s="20">
        <f t="shared" si="35"/>
        <v>0</v>
      </c>
    </row>
    <row r="85" spans="1:46" x14ac:dyDescent="0.3">
      <c r="A85" s="26"/>
      <c r="B85" t="s">
        <v>23</v>
      </c>
      <c r="C85" s="61">
        <v>217</v>
      </c>
      <c r="D85" s="61">
        <v>390</v>
      </c>
      <c r="E85" s="61">
        <v>607</v>
      </c>
      <c r="F85" s="61">
        <v>836</v>
      </c>
      <c r="G85" s="61">
        <v>1007</v>
      </c>
      <c r="H85" s="61">
        <v>1843</v>
      </c>
      <c r="I85" s="61">
        <v>3101</v>
      </c>
      <c r="J85" s="61">
        <v>3699</v>
      </c>
      <c r="K85" s="61">
        <v>6800</v>
      </c>
      <c r="L85" s="66">
        <v>9250</v>
      </c>
      <c r="M85" s="61"/>
      <c r="N85" s="61"/>
      <c r="O85" s="61"/>
      <c r="P85" s="61"/>
      <c r="Q85" s="61"/>
      <c r="R85" s="61"/>
      <c r="S85" s="61"/>
      <c r="T85" s="61"/>
      <c r="U85" s="61"/>
      <c r="V85" s="66"/>
      <c r="W85" s="61">
        <v>9250</v>
      </c>
      <c r="Z85" s="12" t="s">
        <v>23</v>
      </c>
      <c r="AA85" s="19">
        <f t="shared" si="36"/>
        <v>18.083333333333332</v>
      </c>
      <c r="AB85" s="19">
        <f t="shared" si="17"/>
        <v>32.5</v>
      </c>
      <c r="AC85" s="20">
        <f t="shared" si="18"/>
        <v>50.583333333333336</v>
      </c>
      <c r="AD85" s="19">
        <f t="shared" si="19"/>
        <v>69.666666666666671</v>
      </c>
      <c r="AE85" s="19">
        <f t="shared" si="20"/>
        <v>83.916666666666671</v>
      </c>
      <c r="AF85" s="20">
        <f t="shared" si="21"/>
        <v>153.58333333333334</v>
      </c>
      <c r="AG85" s="19">
        <f t="shared" si="22"/>
        <v>258.41666666666669</v>
      </c>
      <c r="AH85" s="19">
        <f t="shared" si="23"/>
        <v>308.25</v>
      </c>
      <c r="AI85" s="20">
        <f t="shared" si="24"/>
        <v>566.66666666666663</v>
      </c>
      <c r="AJ85" s="20">
        <f t="shared" si="25"/>
        <v>770.83333333333337</v>
      </c>
      <c r="AK85" s="19">
        <f t="shared" si="26"/>
        <v>0</v>
      </c>
      <c r="AL85" s="19">
        <f t="shared" si="27"/>
        <v>0</v>
      </c>
      <c r="AM85" s="20">
        <f t="shared" si="28"/>
        <v>0</v>
      </c>
      <c r="AN85" s="19">
        <f t="shared" si="29"/>
        <v>0</v>
      </c>
      <c r="AO85" s="19">
        <f t="shared" si="30"/>
        <v>0</v>
      </c>
      <c r="AP85" s="20">
        <f t="shared" si="31"/>
        <v>0</v>
      </c>
      <c r="AQ85" s="19">
        <f t="shared" si="32"/>
        <v>0</v>
      </c>
      <c r="AR85" s="19">
        <f t="shared" si="33"/>
        <v>0</v>
      </c>
      <c r="AS85" s="20">
        <f t="shared" si="34"/>
        <v>0</v>
      </c>
      <c r="AT85" s="20">
        <f t="shared" si="35"/>
        <v>0</v>
      </c>
    </row>
    <row r="86" spans="1:46" x14ac:dyDescent="0.3">
      <c r="A86" s="26"/>
      <c r="B86" t="s">
        <v>24</v>
      </c>
      <c r="C86" s="61">
        <v>87</v>
      </c>
      <c r="D86" s="61">
        <v>173</v>
      </c>
      <c r="E86" s="61">
        <v>260</v>
      </c>
      <c r="F86" s="61">
        <v>887</v>
      </c>
      <c r="G86" s="61">
        <v>1118</v>
      </c>
      <c r="H86" s="61">
        <v>2005</v>
      </c>
      <c r="I86" s="61">
        <v>3462</v>
      </c>
      <c r="J86" s="61">
        <v>6190</v>
      </c>
      <c r="K86" s="61">
        <v>9652</v>
      </c>
      <c r="L86" s="66">
        <v>11917</v>
      </c>
      <c r="M86" s="61"/>
      <c r="N86" s="61"/>
      <c r="O86" s="61"/>
      <c r="P86" s="61"/>
      <c r="Q86" s="61"/>
      <c r="R86" s="61"/>
      <c r="S86" s="61"/>
      <c r="T86" s="61"/>
      <c r="U86" s="61"/>
      <c r="V86" s="66"/>
      <c r="W86" s="61">
        <v>11917</v>
      </c>
      <c r="Z86" s="12" t="s">
        <v>24</v>
      </c>
      <c r="AA86" s="19">
        <f t="shared" si="36"/>
        <v>7.25</v>
      </c>
      <c r="AB86" s="19">
        <f t="shared" si="17"/>
        <v>14.416666666666666</v>
      </c>
      <c r="AC86" s="20">
        <f t="shared" si="18"/>
        <v>21.666666666666668</v>
      </c>
      <c r="AD86" s="19">
        <f t="shared" si="19"/>
        <v>73.916666666666671</v>
      </c>
      <c r="AE86" s="19">
        <f t="shared" si="20"/>
        <v>93.166666666666671</v>
      </c>
      <c r="AF86" s="20">
        <f t="shared" si="21"/>
        <v>167.08333333333334</v>
      </c>
      <c r="AG86" s="19">
        <f t="shared" si="22"/>
        <v>288.5</v>
      </c>
      <c r="AH86" s="19">
        <f t="shared" si="23"/>
        <v>515.83333333333337</v>
      </c>
      <c r="AI86" s="20">
        <f t="shared" si="24"/>
        <v>804.33333333333337</v>
      </c>
      <c r="AJ86" s="20">
        <f t="shared" si="25"/>
        <v>993.08333333333337</v>
      </c>
      <c r="AK86" s="19">
        <f t="shared" si="26"/>
        <v>0</v>
      </c>
      <c r="AL86" s="19">
        <f t="shared" si="27"/>
        <v>0</v>
      </c>
      <c r="AM86" s="20">
        <f t="shared" si="28"/>
        <v>0</v>
      </c>
      <c r="AN86" s="19">
        <f t="shared" si="29"/>
        <v>0</v>
      </c>
      <c r="AO86" s="19">
        <f t="shared" si="30"/>
        <v>0</v>
      </c>
      <c r="AP86" s="20">
        <f t="shared" si="31"/>
        <v>0</v>
      </c>
      <c r="AQ86" s="19">
        <f t="shared" si="32"/>
        <v>0</v>
      </c>
      <c r="AR86" s="19">
        <f t="shared" si="33"/>
        <v>0</v>
      </c>
      <c r="AS86" s="20">
        <f t="shared" si="34"/>
        <v>0</v>
      </c>
      <c r="AT86" s="20">
        <f t="shared" si="35"/>
        <v>0</v>
      </c>
    </row>
    <row r="87" spans="1:46" x14ac:dyDescent="0.3">
      <c r="A87" s="26"/>
      <c r="B87" t="s">
        <v>25</v>
      </c>
      <c r="C87" s="61">
        <v>94</v>
      </c>
      <c r="D87" s="61">
        <v>160</v>
      </c>
      <c r="E87" s="61">
        <v>254</v>
      </c>
      <c r="F87" s="61">
        <v>678</v>
      </c>
      <c r="G87" s="61">
        <v>1118</v>
      </c>
      <c r="H87" s="61">
        <v>1796</v>
      </c>
      <c r="I87" s="61">
        <v>2868</v>
      </c>
      <c r="J87" s="61">
        <v>4929</v>
      </c>
      <c r="K87" s="61">
        <v>7797</v>
      </c>
      <c r="L87" s="66">
        <v>9847</v>
      </c>
      <c r="M87" s="61"/>
      <c r="N87" s="61"/>
      <c r="O87" s="61"/>
      <c r="P87" s="61"/>
      <c r="Q87" s="61"/>
      <c r="R87" s="61"/>
      <c r="S87" s="61">
        <v>12</v>
      </c>
      <c r="T87" s="61"/>
      <c r="U87" s="61">
        <v>12</v>
      </c>
      <c r="V87" s="66">
        <v>12</v>
      </c>
      <c r="W87" s="61">
        <v>9859</v>
      </c>
      <c r="Z87" s="12" t="s">
        <v>25</v>
      </c>
      <c r="AA87" s="19">
        <f t="shared" si="36"/>
        <v>7.833333333333333</v>
      </c>
      <c r="AB87" s="19">
        <f t="shared" si="17"/>
        <v>13.333333333333334</v>
      </c>
      <c r="AC87" s="20">
        <f t="shared" si="18"/>
        <v>21.166666666666668</v>
      </c>
      <c r="AD87" s="19">
        <f t="shared" si="19"/>
        <v>56.5</v>
      </c>
      <c r="AE87" s="19">
        <f t="shared" si="20"/>
        <v>93.166666666666671</v>
      </c>
      <c r="AF87" s="20">
        <f t="shared" si="21"/>
        <v>149.66666666666666</v>
      </c>
      <c r="AG87" s="19">
        <f t="shared" si="22"/>
        <v>239</v>
      </c>
      <c r="AH87" s="19">
        <f t="shared" si="23"/>
        <v>410.75</v>
      </c>
      <c r="AI87" s="20">
        <f t="shared" si="24"/>
        <v>649.75</v>
      </c>
      <c r="AJ87" s="20">
        <f t="shared" si="25"/>
        <v>820.58333333333337</v>
      </c>
      <c r="AK87" s="19">
        <f t="shared" si="26"/>
        <v>0</v>
      </c>
      <c r="AL87" s="19">
        <f t="shared" si="27"/>
        <v>0</v>
      </c>
      <c r="AM87" s="20">
        <f t="shared" si="28"/>
        <v>0</v>
      </c>
      <c r="AN87" s="19">
        <f t="shared" si="29"/>
        <v>0</v>
      </c>
      <c r="AO87" s="19">
        <f t="shared" si="30"/>
        <v>0</v>
      </c>
      <c r="AP87" s="20">
        <f t="shared" si="31"/>
        <v>0</v>
      </c>
      <c r="AQ87" s="19">
        <f t="shared" si="32"/>
        <v>1</v>
      </c>
      <c r="AR87" s="19">
        <f t="shared" si="33"/>
        <v>0</v>
      </c>
      <c r="AS87" s="20">
        <f t="shared" si="34"/>
        <v>1</v>
      </c>
      <c r="AT87" s="20">
        <f t="shared" si="35"/>
        <v>1</v>
      </c>
    </row>
    <row r="88" spans="1:46" x14ac:dyDescent="0.3">
      <c r="A88" s="26"/>
      <c r="B88" t="s">
        <v>26</v>
      </c>
      <c r="C88" s="61">
        <v>95</v>
      </c>
      <c r="D88" s="61">
        <v>110</v>
      </c>
      <c r="E88" s="61">
        <v>205</v>
      </c>
      <c r="F88" s="61">
        <v>599</v>
      </c>
      <c r="G88" s="61">
        <v>598</v>
      </c>
      <c r="H88" s="61">
        <v>1197</v>
      </c>
      <c r="I88" s="61">
        <v>2737</v>
      </c>
      <c r="J88" s="61">
        <v>4528</v>
      </c>
      <c r="K88" s="61">
        <v>7265</v>
      </c>
      <c r="L88" s="66">
        <v>8667</v>
      </c>
      <c r="M88" s="61">
        <v>22</v>
      </c>
      <c r="N88" s="61">
        <v>6</v>
      </c>
      <c r="O88" s="61">
        <v>28</v>
      </c>
      <c r="P88" s="61">
        <v>1</v>
      </c>
      <c r="Q88" s="61">
        <v>4</v>
      </c>
      <c r="R88" s="61">
        <v>5</v>
      </c>
      <c r="S88" s="61">
        <v>74</v>
      </c>
      <c r="T88" s="61">
        <v>78</v>
      </c>
      <c r="U88" s="61">
        <v>152</v>
      </c>
      <c r="V88" s="66">
        <v>185</v>
      </c>
      <c r="W88" s="61">
        <v>8852</v>
      </c>
      <c r="Z88" s="12" t="s">
        <v>26</v>
      </c>
      <c r="AA88" s="19">
        <f t="shared" si="36"/>
        <v>7.916666666666667</v>
      </c>
      <c r="AB88" s="19">
        <f t="shared" si="17"/>
        <v>9.1666666666666661</v>
      </c>
      <c r="AC88" s="20">
        <f t="shared" si="18"/>
        <v>17.083333333333332</v>
      </c>
      <c r="AD88" s="19">
        <f t="shared" si="19"/>
        <v>49.916666666666664</v>
      </c>
      <c r="AE88" s="19">
        <f t="shared" si="20"/>
        <v>49.833333333333336</v>
      </c>
      <c r="AF88" s="20">
        <f t="shared" si="21"/>
        <v>99.75</v>
      </c>
      <c r="AG88" s="19">
        <f t="shared" si="22"/>
        <v>228.08333333333334</v>
      </c>
      <c r="AH88" s="19">
        <f t="shared" si="23"/>
        <v>377.33333333333331</v>
      </c>
      <c r="AI88" s="20">
        <f t="shared" si="24"/>
        <v>605.41666666666663</v>
      </c>
      <c r="AJ88" s="20">
        <f t="shared" si="25"/>
        <v>722.25</v>
      </c>
      <c r="AK88" s="19">
        <f t="shared" si="26"/>
        <v>1.8333333333333333</v>
      </c>
      <c r="AL88" s="19">
        <f t="shared" si="27"/>
        <v>0.5</v>
      </c>
      <c r="AM88" s="20">
        <f t="shared" si="28"/>
        <v>2.3333333333333335</v>
      </c>
      <c r="AN88" s="19">
        <f t="shared" si="29"/>
        <v>8.3333333333333329E-2</v>
      </c>
      <c r="AO88" s="19">
        <f t="shared" si="30"/>
        <v>0.33333333333333331</v>
      </c>
      <c r="AP88" s="20">
        <f t="shared" si="31"/>
        <v>0.41666666666666669</v>
      </c>
      <c r="AQ88" s="19">
        <f t="shared" si="32"/>
        <v>6.166666666666667</v>
      </c>
      <c r="AR88" s="19">
        <f t="shared" si="33"/>
        <v>6.5</v>
      </c>
      <c r="AS88" s="20">
        <f t="shared" si="34"/>
        <v>12.666666666666666</v>
      </c>
      <c r="AT88" s="20">
        <f t="shared" si="35"/>
        <v>15.416666666666666</v>
      </c>
    </row>
    <row r="89" spans="1:46" x14ac:dyDescent="0.3">
      <c r="A89" s="26"/>
      <c r="B89" t="s">
        <v>27</v>
      </c>
      <c r="C89" s="61">
        <v>24</v>
      </c>
      <c r="D89" s="61">
        <v>24</v>
      </c>
      <c r="E89" s="61">
        <v>48</v>
      </c>
      <c r="F89" s="61">
        <v>216</v>
      </c>
      <c r="G89" s="61">
        <v>232</v>
      </c>
      <c r="H89" s="61">
        <v>448</v>
      </c>
      <c r="I89" s="61">
        <v>1140</v>
      </c>
      <c r="J89" s="61">
        <v>1721</v>
      </c>
      <c r="K89" s="61">
        <v>2861</v>
      </c>
      <c r="L89" s="66">
        <v>3357</v>
      </c>
      <c r="M89" s="61"/>
      <c r="N89" s="61">
        <v>22</v>
      </c>
      <c r="O89" s="61">
        <v>22</v>
      </c>
      <c r="P89" s="61">
        <v>127</v>
      </c>
      <c r="Q89" s="61">
        <v>102</v>
      </c>
      <c r="R89" s="61">
        <v>229</v>
      </c>
      <c r="S89" s="61">
        <v>601</v>
      </c>
      <c r="T89" s="61">
        <v>600</v>
      </c>
      <c r="U89" s="61">
        <v>1201</v>
      </c>
      <c r="V89" s="66">
        <v>1452</v>
      </c>
      <c r="W89" s="61">
        <v>4809</v>
      </c>
      <c r="Z89" s="12" t="s">
        <v>27</v>
      </c>
      <c r="AA89" s="19">
        <f t="shared" si="36"/>
        <v>2</v>
      </c>
      <c r="AB89" s="19">
        <f t="shared" si="17"/>
        <v>2</v>
      </c>
      <c r="AC89" s="20">
        <f t="shared" si="18"/>
        <v>4</v>
      </c>
      <c r="AD89" s="19">
        <f t="shared" si="19"/>
        <v>18</v>
      </c>
      <c r="AE89" s="19">
        <f t="shared" si="20"/>
        <v>19.333333333333332</v>
      </c>
      <c r="AF89" s="20">
        <f t="shared" si="21"/>
        <v>37.333333333333336</v>
      </c>
      <c r="AG89" s="19">
        <f t="shared" si="22"/>
        <v>95</v>
      </c>
      <c r="AH89" s="19">
        <f t="shared" si="23"/>
        <v>143.41666666666666</v>
      </c>
      <c r="AI89" s="20">
        <f t="shared" si="24"/>
        <v>238.41666666666666</v>
      </c>
      <c r="AJ89" s="20">
        <f t="shared" si="25"/>
        <v>279.75</v>
      </c>
      <c r="AK89" s="19">
        <f t="shared" si="26"/>
        <v>0</v>
      </c>
      <c r="AL89" s="19">
        <f t="shared" si="27"/>
        <v>1.8333333333333333</v>
      </c>
      <c r="AM89" s="20">
        <f t="shared" si="28"/>
        <v>1.8333333333333333</v>
      </c>
      <c r="AN89" s="19">
        <f t="shared" si="29"/>
        <v>10.583333333333334</v>
      </c>
      <c r="AO89" s="19">
        <f t="shared" si="30"/>
        <v>8.5</v>
      </c>
      <c r="AP89" s="20">
        <f t="shared" si="31"/>
        <v>19.083333333333332</v>
      </c>
      <c r="AQ89" s="19">
        <f t="shared" si="32"/>
        <v>50.083333333333336</v>
      </c>
      <c r="AR89" s="19">
        <f t="shared" si="33"/>
        <v>50</v>
      </c>
      <c r="AS89" s="20">
        <f t="shared" si="34"/>
        <v>100.08333333333333</v>
      </c>
      <c r="AT89" s="20">
        <f t="shared" si="35"/>
        <v>121</v>
      </c>
    </row>
    <row r="90" spans="1:46" x14ac:dyDescent="0.3">
      <c r="A90" s="26"/>
      <c r="B90" t="s">
        <v>28</v>
      </c>
      <c r="C90" s="61"/>
      <c r="D90" s="61">
        <v>12</v>
      </c>
      <c r="E90" s="61">
        <v>12</v>
      </c>
      <c r="F90" s="61">
        <v>11</v>
      </c>
      <c r="G90" s="61">
        <v>24</v>
      </c>
      <c r="H90" s="61">
        <v>35</v>
      </c>
      <c r="I90" s="61">
        <v>120</v>
      </c>
      <c r="J90" s="61">
        <v>158</v>
      </c>
      <c r="K90" s="61">
        <v>278</v>
      </c>
      <c r="L90" s="66">
        <v>325</v>
      </c>
      <c r="M90" s="61">
        <v>24</v>
      </c>
      <c r="N90" s="61"/>
      <c r="O90" s="61">
        <v>24</v>
      </c>
      <c r="P90" s="61">
        <v>121</v>
      </c>
      <c r="Q90" s="61">
        <v>132</v>
      </c>
      <c r="R90" s="61">
        <v>253</v>
      </c>
      <c r="S90" s="61">
        <v>537</v>
      </c>
      <c r="T90" s="61">
        <v>537</v>
      </c>
      <c r="U90" s="61">
        <v>1074</v>
      </c>
      <c r="V90" s="66">
        <v>1351</v>
      </c>
      <c r="W90" s="61">
        <v>1676</v>
      </c>
      <c r="Z90" s="12" t="s">
        <v>28</v>
      </c>
      <c r="AA90" s="19">
        <f t="shared" si="36"/>
        <v>0</v>
      </c>
      <c r="AB90" s="19">
        <f t="shared" si="17"/>
        <v>1</v>
      </c>
      <c r="AC90" s="20">
        <f t="shared" si="18"/>
        <v>1</v>
      </c>
      <c r="AD90" s="19">
        <f t="shared" si="19"/>
        <v>0.91666666666666663</v>
      </c>
      <c r="AE90" s="19">
        <f t="shared" si="20"/>
        <v>2</v>
      </c>
      <c r="AF90" s="20">
        <f t="shared" si="21"/>
        <v>2.9166666666666665</v>
      </c>
      <c r="AG90" s="19">
        <f t="shared" si="22"/>
        <v>10</v>
      </c>
      <c r="AH90" s="19">
        <f t="shared" si="23"/>
        <v>13.166666666666666</v>
      </c>
      <c r="AI90" s="20">
        <f t="shared" si="24"/>
        <v>23.166666666666668</v>
      </c>
      <c r="AJ90" s="20">
        <f t="shared" si="25"/>
        <v>27.083333333333332</v>
      </c>
      <c r="AK90" s="19">
        <f t="shared" si="26"/>
        <v>2</v>
      </c>
      <c r="AL90" s="19">
        <f t="shared" si="27"/>
        <v>0</v>
      </c>
      <c r="AM90" s="20">
        <f t="shared" si="28"/>
        <v>2</v>
      </c>
      <c r="AN90" s="19">
        <f t="shared" si="29"/>
        <v>10.083333333333334</v>
      </c>
      <c r="AO90" s="19">
        <f t="shared" si="30"/>
        <v>11</v>
      </c>
      <c r="AP90" s="20">
        <f t="shared" si="31"/>
        <v>21.083333333333332</v>
      </c>
      <c r="AQ90" s="19">
        <f t="shared" si="32"/>
        <v>44.75</v>
      </c>
      <c r="AR90" s="19">
        <f t="shared" si="33"/>
        <v>44.75</v>
      </c>
      <c r="AS90" s="20">
        <f t="shared" si="34"/>
        <v>89.5</v>
      </c>
      <c r="AT90" s="20">
        <f t="shared" si="35"/>
        <v>112.58333333333333</v>
      </c>
    </row>
    <row r="91" spans="1:46" x14ac:dyDescent="0.3">
      <c r="A91" s="27"/>
      <c r="B91" t="s">
        <v>29</v>
      </c>
      <c r="C91" s="61"/>
      <c r="D91" s="61"/>
      <c r="E91" s="61"/>
      <c r="F91" s="61"/>
      <c r="G91" s="61"/>
      <c r="H91" s="61"/>
      <c r="I91" s="61">
        <v>82</v>
      </c>
      <c r="J91" s="61">
        <v>62</v>
      </c>
      <c r="K91" s="61">
        <v>144</v>
      </c>
      <c r="L91" s="66">
        <v>144</v>
      </c>
      <c r="M91" s="61"/>
      <c r="N91" s="61"/>
      <c r="O91" s="61"/>
      <c r="P91" s="61">
        <v>84</v>
      </c>
      <c r="Q91" s="61">
        <v>84</v>
      </c>
      <c r="R91" s="61">
        <v>168</v>
      </c>
      <c r="S91" s="61">
        <v>508</v>
      </c>
      <c r="T91" s="61">
        <v>561</v>
      </c>
      <c r="U91" s="61">
        <v>1069</v>
      </c>
      <c r="V91" s="66">
        <v>1237</v>
      </c>
      <c r="W91" s="61">
        <v>1381</v>
      </c>
      <c r="Z91" s="12" t="s">
        <v>29</v>
      </c>
      <c r="AA91" s="19">
        <f t="shared" si="36"/>
        <v>0</v>
      </c>
      <c r="AB91" s="19">
        <f t="shared" si="17"/>
        <v>0</v>
      </c>
      <c r="AC91" s="20">
        <f t="shared" si="18"/>
        <v>0</v>
      </c>
      <c r="AD91" s="19">
        <f t="shared" si="19"/>
        <v>0</v>
      </c>
      <c r="AE91" s="19">
        <f t="shared" si="20"/>
        <v>0</v>
      </c>
      <c r="AF91" s="20">
        <f t="shared" si="21"/>
        <v>0</v>
      </c>
      <c r="AG91" s="19">
        <f t="shared" si="22"/>
        <v>6.833333333333333</v>
      </c>
      <c r="AH91" s="19">
        <f t="shared" si="23"/>
        <v>5.166666666666667</v>
      </c>
      <c r="AI91" s="20">
        <f t="shared" si="24"/>
        <v>12</v>
      </c>
      <c r="AJ91" s="20">
        <f t="shared" si="25"/>
        <v>12</v>
      </c>
      <c r="AK91" s="19">
        <f t="shared" si="26"/>
        <v>0</v>
      </c>
      <c r="AL91" s="19">
        <f t="shared" si="27"/>
        <v>0</v>
      </c>
      <c r="AM91" s="20">
        <f t="shared" si="28"/>
        <v>0</v>
      </c>
      <c r="AN91" s="19">
        <f t="shared" si="29"/>
        <v>7</v>
      </c>
      <c r="AO91" s="19">
        <f t="shared" si="30"/>
        <v>7</v>
      </c>
      <c r="AP91" s="20">
        <f t="shared" si="31"/>
        <v>14</v>
      </c>
      <c r="AQ91" s="19">
        <f t="shared" si="32"/>
        <v>42.333333333333336</v>
      </c>
      <c r="AR91" s="19">
        <f t="shared" si="33"/>
        <v>46.75</v>
      </c>
      <c r="AS91" s="20">
        <f t="shared" si="34"/>
        <v>89.083333333333329</v>
      </c>
      <c r="AT91" s="20">
        <f t="shared" si="35"/>
        <v>103.08333333333333</v>
      </c>
    </row>
    <row r="92" spans="1:46" x14ac:dyDescent="0.3">
      <c r="A92" s="25" t="s">
        <v>0</v>
      </c>
      <c r="B92" s="25"/>
      <c r="C92" s="63">
        <v>1797</v>
      </c>
      <c r="D92" s="63">
        <v>1882</v>
      </c>
      <c r="E92" s="63">
        <v>3679</v>
      </c>
      <c r="F92" s="63">
        <v>8654</v>
      </c>
      <c r="G92" s="63">
        <v>9826</v>
      </c>
      <c r="H92" s="63">
        <v>18480</v>
      </c>
      <c r="I92" s="63">
        <v>35518</v>
      </c>
      <c r="J92" s="63">
        <v>46062</v>
      </c>
      <c r="K92" s="63">
        <v>81580</v>
      </c>
      <c r="L92" s="63">
        <v>103739</v>
      </c>
      <c r="M92" s="63">
        <v>58</v>
      </c>
      <c r="N92" s="63">
        <v>28</v>
      </c>
      <c r="O92" s="63">
        <v>86</v>
      </c>
      <c r="P92" s="63">
        <v>333</v>
      </c>
      <c r="Q92" s="63">
        <v>334</v>
      </c>
      <c r="R92" s="63">
        <v>667</v>
      </c>
      <c r="S92" s="63">
        <v>1753</v>
      </c>
      <c r="T92" s="63">
        <v>1789</v>
      </c>
      <c r="U92" s="63">
        <v>3542</v>
      </c>
      <c r="V92" s="63">
        <v>4295</v>
      </c>
      <c r="W92" s="63">
        <v>108034</v>
      </c>
      <c r="Z92" s="21" t="s">
        <v>12</v>
      </c>
      <c r="AA92" s="22">
        <f t="shared" si="36"/>
        <v>149.75</v>
      </c>
      <c r="AB92" s="22">
        <f t="shared" si="17"/>
        <v>156.83333333333334</v>
      </c>
      <c r="AC92" s="22">
        <f t="shared" si="18"/>
        <v>306.58333333333331</v>
      </c>
      <c r="AD92" s="22">
        <f t="shared" si="19"/>
        <v>721.16666666666663</v>
      </c>
      <c r="AE92" s="22">
        <f t="shared" si="20"/>
        <v>818.83333333333337</v>
      </c>
      <c r="AF92" s="22">
        <f t="shared" si="21"/>
        <v>1540</v>
      </c>
      <c r="AG92" s="22">
        <f t="shared" si="22"/>
        <v>2959.8333333333335</v>
      </c>
      <c r="AH92" s="22">
        <f t="shared" si="23"/>
        <v>3838.5</v>
      </c>
      <c r="AI92" s="22">
        <f t="shared" si="24"/>
        <v>6798.333333333333</v>
      </c>
      <c r="AJ92" s="22">
        <f t="shared" si="25"/>
        <v>8644.9166666666661</v>
      </c>
      <c r="AK92" s="22">
        <f t="shared" si="26"/>
        <v>4.833333333333333</v>
      </c>
      <c r="AL92" s="22">
        <f t="shared" si="27"/>
        <v>2.3333333333333335</v>
      </c>
      <c r="AM92" s="22">
        <f t="shared" si="28"/>
        <v>7.166666666666667</v>
      </c>
      <c r="AN92" s="22">
        <f t="shared" si="29"/>
        <v>27.75</v>
      </c>
      <c r="AO92" s="22">
        <f t="shared" si="30"/>
        <v>27.833333333333332</v>
      </c>
      <c r="AP92" s="22">
        <f t="shared" si="31"/>
        <v>55.583333333333336</v>
      </c>
      <c r="AQ92" s="22">
        <f t="shared" si="32"/>
        <v>146.08333333333334</v>
      </c>
      <c r="AR92" s="22">
        <f t="shared" si="33"/>
        <v>149.08333333333334</v>
      </c>
      <c r="AS92" s="22">
        <f t="shared" si="34"/>
        <v>295.16666666666669</v>
      </c>
      <c r="AT92" s="22">
        <f t="shared" si="35"/>
        <v>357.91666666666669</v>
      </c>
    </row>
    <row r="93" spans="1:46" x14ac:dyDescent="0.3">
      <c r="E93" s="29"/>
      <c r="K93"/>
    </row>
    <row r="94" spans="1:46" x14ac:dyDescent="0.3">
      <c r="A94" s="32" t="s">
        <v>43</v>
      </c>
      <c r="E94" s="30"/>
      <c r="K94"/>
    </row>
    <row r="95" spans="1:46" x14ac:dyDescent="0.3">
      <c r="A95" s="9" t="s">
        <v>33</v>
      </c>
      <c r="E95" s="31"/>
      <c r="K95"/>
      <c r="L95" t="s">
        <v>39</v>
      </c>
    </row>
    <row r="96" spans="1:46" x14ac:dyDescent="0.3">
      <c r="A96" s="9"/>
      <c r="E96" s="31"/>
      <c r="K96"/>
      <c r="AA96" s="35" t="s">
        <v>45</v>
      </c>
      <c r="AB96" s="35" t="s">
        <v>45</v>
      </c>
      <c r="AC96" s="35" t="s">
        <v>45</v>
      </c>
      <c r="AD96" s="35" t="s">
        <v>45</v>
      </c>
      <c r="AE96" s="35" t="s">
        <v>46</v>
      </c>
      <c r="AF96" s="35" t="s">
        <v>46</v>
      </c>
      <c r="AG96" s="35" t="s">
        <v>46</v>
      </c>
      <c r="AH96" s="35" t="s">
        <v>46</v>
      </c>
      <c r="AI96" s="23" t="s">
        <v>12</v>
      </c>
    </row>
    <row r="97" spans="1:35" x14ac:dyDescent="0.3">
      <c r="A97" s="16"/>
      <c r="B97" s="16" t="s">
        <v>45</v>
      </c>
      <c r="C97" s="16"/>
      <c r="D97" s="16"/>
      <c r="E97" s="17" t="s">
        <v>48</v>
      </c>
      <c r="F97" s="16" t="s">
        <v>46</v>
      </c>
      <c r="G97" s="16"/>
      <c r="H97" s="16"/>
      <c r="I97" s="17" t="s">
        <v>81</v>
      </c>
      <c r="J97" s="16" t="s">
        <v>0</v>
      </c>
      <c r="K97" s="29"/>
      <c r="L97" s="16"/>
      <c r="M97" s="16" t="s">
        <v>45</v>
      </c>
      <c r="N97" s="16"/>
      <c r="O97" s="16"/>
      <c r="P97" s="17" t="s">
        <v>48</v>
      </c>
      <c r="Q97" s="16" t="s">
        <v>46</v>
      </c>
      <c r="R97" s="16"/>
      <c r="S97" s="16"/>
      <c r="T97" s="17" t="s">
        <v>81</v>
      </c>
      <c r="U97" s="16" t="s">
        <v>0</v>
      </c>
      <c r="Z97" s="12"/>
      <c r="AA97" s="12" t="s">
        <v>51</v>
      </c>
      <c r="AB97" s="12" t="s">
        <v>52</v>
      </c>
      <c r="AC97" s="12" t="s">
        <v>53</v>
      </c>
      <c r="AD97" s="35" t="s">
        <v>93</v>
      </c>
      <c r="AE97" s="12" t="s">
        <v>51</v>
      </c>
      <c r="AF97" s="12" t="s">
        <v>52</v>
      </c>
      <c r="AG97" s="12" t="s">
        <v>53</v>
      </c>
      <c r="AH97" s="35" t="s">
        <v>93</v>
      </c>
      <c r="AI97" s="23"/>
    </row>
    <row r="98" spans="1:35" x14ac:dyDescent="0.3">
      <c r="A98" s="14" t="s">
        <v>40</v>
      </c>
      <c r="B98" s="14" t="s">
        <v>70</v>
      </c>
      <c r="C98" s="14" t="s">
        <v>71</v>
      </c>
      <c r="D98" s="14" t="s">
        <v>72</v>
      </c>
      <c r="E98" s="18"/>
      <c r="F98" s="14" t="s">
        <v>70</v>
      </c>
      <c r="G98" s="14" t="s">
        <v>71</v>
      </c>
      <c r="H98" s="14" t="s">
        <v>72</v>
      </c>
      <c r="I98" s="18"/>
      <c r="J98" s="14"/>
      <c r="K98" s="30"/>
      <c r="L98" s="14" t="s">
        <v>40</v>
      </c>
      <c r="M98" s="14" t="s">
        <v>70</v>
      </c>
      <c r="N98" s="14" t="s">
        <v>71</v>
      </c>
      <c r="O98" s="14" t="s">
        <v>72</v>
      </c>
      <c r="P98" s="18"/>
      <c r="Q98" s="14" t="s">
        <v>70</v>
      </c>
      <c r="R98" s="14" t="s">
        <v>71</v>
      </c>
      <c r="S98" s="14" t="s">
        <v>72</v>
      </c>
      <c r="T98" s="18"/>
      <c r="U98" s="14"/>
      <c r="Y98" s="35"/>
      <c r="Z98" s="12" t="s">
        <v>13</v>
      </c>
      <c r="AA98" s="13">
        <f>SUMPRODUCT($L$99:$L$188,M99:M188)/M189+1.5</f>
        <v>44.001091703056765</v>
      </c>
      <c r="AB98" s="13">
        <f t="shared" ref="AB98:AI98" si="37">SUMPRODUCT($L$99:$L$188,N99:N188)/N189+1.5</f>
        <v>46.386460230722527</v>
      </c>
      <c r="AC98" s="13">
        <f t="shared" si="37"/>
        <v>46.403941127573226</v>
      </c>
      <c r="AD98" s="13">
        <f t="shared" si="37"/>
        <v>46.314750142243327</v>
      </c>
      <c r="AE98" s="13">
        <f t="shared" si="37"/>
        <v>65.07692307692308</v>
      </c>
      <c r="AF98" s="13">
        <f t="shared" si="37"/>
        <v>68.99655172413793</v>
      </c>
      <c r="AG98" s="13">
        <f t="shared" si="37"/>
        <v>69.021558872305135</v>
      </c>
      <c r="AH98" s="13">
        <f t="shared" si="37"/>
        <v>68.947050707140392</v>
      </c>
      <c r="AI98" s="13">
        <f t="shared" si="37"/>
        <v>47.532746714190246</v>
      </c>
    </row>
    <row r="99" spans="1:35" x14ac:dyDescent="0.3">
      <c r="A99">
        <v>0</v>
      </c>
      <c r="B99" s="61">
        <v>73</v>
      </c>
      <c r="C99" s="61">
        <v>275</v>
      </c>
      <c r="D99" s="61">
        <v>1315</v>
      </c>
      <c r="E99" s="66">
        <v>1663</v>
      </c>
      <c r="F99" s="61"/>
      <c r="G99" s="61"/>
      <c r="H99" s="61"/>
      <c r="I99" s="66"/>
      <c r="J99" s="61">
        <v>1663</v>
      </c>
      <c r="K99" s="31"/>
      <c r="L99">
        <v>0</v>
      </c>
      <c r="M99" s="7">
        <v>0</v>
      </c>
      <c r="N99" s="7">
        <v>0</v>
      </c>
      <c r="O99" s="7">
        <v>0</v>
      </c>
      <c r="P99" s="33">
        <v>0</v>
      </c>
      <c r="Q99" s="7"/>
      <c r="R99" s="7"/>
      <c r="S99" s="7"/>
      <c r="T99" s="33"/>
      <c r="U99" s="7">
        <v>0</v>
      </c>
      <c r="Y99" s="35"/>
      <c r="Z99" s="12" t="s">
        <v>14</v>
      </c>
      <c r="AA99" s="13">
        <f>SUMPRODUCT($A$99:$A$188,B99:B188)/B189+1.5</f>
        <v>30.634275618374559</v>
      </c>
      <c r="AB99" s="13">
        <f t="shared" ref="AB99:AI99" si="38">SUMPRODUCT($A$99:$A$188,C99:C188)/C189+1.5</f>
        <v>31.809686147186149</v>
      </c>
      <c r="AC99" s="13">
        <f t="shared" si="38"/>
        <v>33.66236822750674</v>
      </c>
      <c r="AD99" s="13">
        <f t="shared" si="38"/>
        <v>33.22494433144719</v>
      </c>
      <c r="AE99" s="13">
        <f t="shared" si="38"/>
        <v>58.127906976744185</v>
      </c>
      <c r="AF99" s="13">
        <f t="shared" si="38"/>
        <v>68.068215892053971</v>
      </c>
      <c r="AG99" s="13">
        <f t="shared" si="38"/>
        <v>68.364483342744208</v>
      </c>
      <c r="AH99" s="13">
        <f t="shared" si="38"/>
        <v>68.113504074505244</v>
      </c>
      <c r="AI99" s="13">
        <f t="shared" si="38"/>
        <v>34.611974008182607</v>
      </c>
    </row>
    <row r="100" spans="1:35" x14ac:dyDescent="0.3">
      <c r="A100">
        <v>1</v>
      </c>
      <c r="B100" s="61">
        <v>37</v>
      </c>
      <c r="C100" s="61">
        <v>304</v>
      </c>
      <c r="D100" s="61">
        <v>1023</v>
      </c>
      <c r="E100" s="66">
        <v>1364</v>
      </c>
      <c r="F100" s="61"/>
      <c r="G100" s="61"/>
      <c r="H100" s="61"/>
      <c r="I100" s="66"/>
      <c r="J100" s="61">
        <v>1364</v>
      </c>
      <c r="K100" s="31"/>
      <c r="L100">
        <v>1</v>
      </c>
      <c r="M100" s="7">
        <v>0</v>
      </c>
      <c r="N100" s="7">
        <v>0</v>
      </c>
      <c r="O100" s="7">
        <v>0</v>
      </c>
      <c r="P100" s="33">
        <v>0</v>
      </c>
      <c r="Q100" s="7"/>
      <c r="R100" s="7"/>
      <c r="S100" s="7"/>
      <c r="T100" s="33"/>
      <c r="U100" s="7">
        <v>0</v>
      </c>
      <c r="Y100" s="35"/>
      <c r="Z100" s="12"/>
      <c r="AA100" s="40"/>
      <c r="AB100" s="40"/>
    </row>
    <row r="101" spans="1:35" x14ac:dyDescent="0.3">
      <c r="A101">
        <v>2</v>
      </c>
      <c r="B101" s="61">
        <v>94</v>
      </c>
      <c r="C101" s="61">
        <v>351</v>
      </c>
      <c r="D101" s="61">
        <v>844</v>
      </c>
      <c r="E101" s="66">
        <v>1289</v>
      </c>
      <c r="F101" s="61"/>
      <c r="G101" s="61"/>
      <c r="H101" s="61"/>
      <c r="I101" s="66"/>
      <c r="J101" s="61">
        <v>1289</v>
      </c>
      <c r="K101" s="31"/>
      <c r="L101">
        <v>2</v>
      </c>
      <c r="M101" s="7">
        <v>0</v>
      </c>
      <c r="N101" s="7">
        <v>0</v>
      </c>
      <c r="O101" s="7">
        <v>0</v>
      </c>
      <c r="P101" s="33">
        <v>0</v>
      </c>
      <c r="Q101" s="7"/>
      <c r="R101" s="7"/>
      <c r="S101" s="7"/>
      <c r="T101" s="33"/>
      <c r="U101" s="7">
        <v>0</v>
      </c>
      <c r="Y101" s="35"/>
      <c r="Z101" s="35"/>
      <c r="AA101" s="12"/>
      <c r="AB101" s="12"/>
    </row>
    <row r="102" spans="1:35" x14ac:dyDescent="0.3">
      <c r="A102">
        <v>3</v>
      </c>
      <c r="B102" s="61">
        <v>70</v>
      </c>
      <c r="C102" s="61">
        <v>373</v>
      </c>
      <c r="D102" s="61">
        <v>1310</v>
      </c>
      <c r="E102" s="66">
        <v>1753</v>
      </c>
      <c r="F102" s="61"/>
      <c r="G102" s="61"/>
      <c r="H102" s="61"/>
      <c r="I102" s="66"/>
      <c r="J102" s="61">
        <v>1753</v>
      </c>
      <c r="K102" s="31"/>
      <c r="L102">
        <v>3</v>
      </c>
      <c r="M102" s="7">
        <v>0</v>
      </c>
      <c r="N102" s="7">
        <v>0</v>
      </c>
      <c r="O102" s="7">
        <v>0</v>
      </c>
      <c r="P102" s="33">
        <v>0</v>
      </c>
      <c r="Q102" s="7"/>
      <c r="R102" s="7"/>
      <c r="S102" s="7"/>
      <c r="T102" s="33"/>
      <c r="U102" s="7">
        <v>0</v>
      </c>
      <c r="Y102" s="35"/>
      <c r="Z102" s="12"/>
      <c r="AA102" s="67">
        <v>44.001091703056765</v>
      </c>
      <c r="AB102" s="67">
        <v>46.386460230722527</v>
      </c>
      <c r="AC102" s="68">
        <v>46.403941127573226</v>
      </c>
      <c r="AD102" s="68">
        <v>46.314750142243327</v>
      </c>
      <c r="AE102" s="68">
        <v>65.07692307692308</v>
      </c>
      <c r="AF102" s="68">
        <v>68.99655172413793</v>
      </c>
      <c r="AG102" s="68">
        <v>69.021558872305135</v>
      </c>
      <c r="AH102" s="68">
        <v>68.947050707140392</v>
      </c>
      <c r="AI102" s="68">
        <v>47.532746714190246</v>
      </c>
    </row>
    <row r="103" spans="1:35" x14ac:dyDescent="0.3">
      <c r="A103">
        <v>4</v>
      </c>
      <c r="B103" s="61">
        <v>91</v>
      </c>
      <c r="C103" s="61">
        <v>375</v>
      </c>
      <c r="D103" s="61">
        <v>1123</v>
      </c>
      <c r="E103" s="66">
        <v>1589</v>
      </c>
      <c r="F103" s="61"/>
      <c r="G103" s="61"/>
      <c r="H103" s="61"/>
      <c r="I103" s="66"/>
      <c r="J103" s="61">
        <v>1589</v>
      </c>
      <c r="K103" s="31"/>
      <c r="L103">
        <v>4</v>
      </c>
      <c r="M103" s="7">
        <v>0</v>
      </c>
      <c r="N103" s="7">
        <v>0</v>
      </c>
      <c r="O103" s="7">
        <v>0</v>
      </c>
      <c r="P103" s="33">
        <v>0</v>
      </c>
      <c r="Q103" s="7"/>
      <c r="R103" s="7"/>
      <c r="S103" s="7"/>
      <c r="T103" s="33"/>
      <c r="U103" s="7">
        <v>0</v>
      </c>
      <c r="Y103" s="35"/>
      <c r="Z103" s="12"/>
      <c r="AA103" s="69">
        <v>30.634275618374559</v>
      </c>
      <c r="AB103" s="69">
        <v>31.809686147186149</v>
      </c>
      <c r="AC103" s="68">
        <v>33.66236822750674</v>
      </c>
      <c r="AD103" s="68">
        <v>33.22494433144719</v>
      </c>
      <c r="AE103" s="68">
        <v>58.127906976744185</v>
      </c>
      <c r="AF103" s="68">
        <v>68.068215892053971</v>
      </c>
      <c r="AG103" s="68">
        <v>68.364483342744208</v>
      </c>
      <c r="AH103" s="68">
        <v>68.113504074505244</v>
      </c>
      <c r="AI103" s="68">
        <v>34.611974008182607</v>
      </c>
    </row>
    <row r="104" spans="1:35" x14ac:dyDescent="0.3">
      <c r="A104">
        <v>5</v>
      </c>
      <c r="B104" s="61">
        <v>140</v>
      </c>
      <c r="C104" s="61">
        <v>399</v>
      </c>
      <c r="D104" s="61">
        <v>1199</v>
      </c>
      <c r="E104" s="66">
        <v>1738</v>
      </c>
      <c r="F104" s="61"/>
      <c r="G104" s="61"/>
      <c r="H104" s="61"/>
      <c r="I104" s="66"/>
      <c r="J104" s="61">
        <v>1738</v>
      </c>
      <c r="K104" s="31"/>
      <c r="L104">
        <v>5</v>
      </c>
      <c r="M104" s="7">
        <v>0</v>
      </c>
      <c r="N104" s="7">
        <v>0</v>
      </c>
      <c r="O104" s="7">
        <v>0</v>
      </c>
      <c r="P104" s="33">
        <v>0</v>
      </c>
      <c r="Q104" s="7"/>
      <c r="R104" s="7"/>
      <c r="S104" s="7"/>
      <c r="T104" s="33"/>
      <c r="U104" s="7">
        <v>0</v>
      </c>
      <c r="Y104" s="35"/>
      <c r="Z104" s="12"/>
      <c r="AA104" s="12"/>
      <c r="AB104" s="12"/>
    </row>
    <row r="105" spans="1:35" x14ac:dyDescent="0.3">
      <c r="A105">
        <v>6</v>
      </c>
      <c r="B105" s="61">
        <v>130</v>
      </c>
      <c r="C105" s="61">
        <v>411</v>
      </c>
      <c r="D105" s="61">
        <v>1292</v>
      </c>
      <c r="E105" s="66">
        <v>1833</v>
      </c>
      <c r="F105" s="61"/>
      <c r="G105" s="61"/>
      <c r="H105" s="61"/>
      <c r="I105" s="66"/>
      <c r="J105" s="61">
        <v>1833</v>
      </c>
      <c r="K105" s="31"/>
      <c r="L105">
        <v>6</v>
      </c>
      <c r="M105" s="7">
        <v>0</v>
      </c>
      <c r="N105" s="7">
        <v>0</v>
      </c>
      <c r="O105" s="7">
        <v>0</v>
      </c>
      <c r="P105" s="33">
        <v>0</v>
      </c>
      <c r="Q105" s="7"/>
      <c r="R105" s="7"/>
      <c r="S105" s="7"/>
      <c r="T105" s="33"/>
      <c r="U105" s="7">
        <v>0</v>
      </c>
      <c r="Y105" s="35"/>
      <c r="Z105" s="35"/>
      <c r="AA105" s="12"/>
      <c r="AB105" s="12"/>
    </row>
    <row r="106" spans="1:35" x14ac:dyDescent="0.3">
      <c r="A106">
        <v>7</v>
      </c>
      <c r="B106" s="61">
        <v>79</v>
      </c>
      <c r="C106" s="61">
        <v>492</v>
      </c>
      <c r="D106" s="61">
        <v>1301</v>
      </c>
      <c r="E106" s="66">
        <v>1872</v>
      </c>
      <c r="F106" s="61"/>
      <c r="G106" s="61"/>
      <c r="H106" s="61"/>
      <c r="I106" s="66"/>
      <c r="J106" s="61">
        <v>1872</v>
      </c>
      <c r="K106" s="31"/>
      <c r="L106">
        <v>7</v>
      </c>
      <c r="M106" s="7">
        <v>0</v>
      </c>
      <c r="N106" s="7">
        <v>0</v>
      </c>
      <c r="O106" s="7">
        <v>0</v>
      </c>
      <c r="P106" s="33">
        <v>0</v>
      </c>
      <c r="Q106" s="7"/>
      <c r="R106" s="7"/>
      <c r="S106" s="7"/>
      <c r="T106" s="33"/>
      <c r="U106" s="7">
        <v>0</v>
      </c>
      <c r="Y106" s="23"/>
      <c r="Z106" s="23"/>
      <c r="AA106" s="42"/>
      <c r="AB106" s="42"/>
    </row>
    <row r="107" spans="1:35" x14ac:dyDescent="0.3">
      <c r="A107">
        <v>8</v>
      </c>
      <c r="B107" s="61">
        <v>91</v>
      </c>
      <c r="C107" s="61">
        <v>338</v>
      </c>
      <c r="D107" s="61">
        <v>1490</v>
      </c>
      <c r="E107" s="66">
        <v>1919</v>
      </c>
      <c r="F107" s="61"/>
      <c r="G107" s="61"/>
      <c r="H107" s="61"/>
      <c r="I107" s="66"/>
      <c r="J107" s="61">
        <v>1919</v>
      </c>
      <c r="K107" s="31"/>
      <c r="L107">
        <v>8</v>
      </c>
      <c r="M107" s="7">
        <v>0</v>
      </c>
      <c r="N107" s="7">
        <v>0</v>
      </c>
      <c r="O107" s="7">
        <v>0</v>
      </c>
      <c r="P107" s="33">
        <v>0</v>
      </c>
      <c r="Q107" s="7"/>
      <c r="R107" s="7"/>
      <c r="S107" s="7"/>
      <c r="T107" s="33"/>
      <c r="U107" s="7">
        <v>0</v>
      </c>
    </row>
    <row r="108" spans="1:35" x14ac:dyDescent="0.3">
      <c r="A108">
        <v>9</v>
      </c>
      <c r="B108" s="61">
        <v>96</v>
      </c>
      <c r="C108" s="61">
        <v>323</v>
      </c>
      <c r="D108" s="61">
        <v>1652</v>
      </c>
      <c r="E108" s="66">
        <v>2071</v>
      </c>
      <c r="F108" s="61"/>
      <c r="G108" s="61"/>
      <c r="H108" s="61"/>
      <c r="I108" s="66"/>
      <c r="J108" s="61">
        <v>2071</v>
      </c>
      <c r="K108" s="31"/>
      <c r="L108">
        <v>9</v>
      </c>
      <c r="M108" s="7">
        <v>0</v>
      </c>
      <c r="N108" s="7">
        <v>0</v>
      </c>
      <c r="O108" s="7">
        <v>0</v>
      </c>
      <c r="P108" s="33">
        <v>0</v>
      </c>
      <c r="Q108" s="7"/>
      <c r="R108" s="7"/>
      <c r="S108" s="7"/>
      <c r="T108" s="33"/>
      <c r="U108" s="7">
        <v>0</v>
      </c>
    </row>
    <row r="109" spans="1:35" x14ac:dyDescent="0.3">
      <c r="A109">
        <v>10</v>
      </c>
      <c r="B109" s="61">
        <v>80</v>
      </c>
      <c r="C109" s="61">
        <v>349</v>
      </c>
      <c r="D109" s="61">
        <v>1619</v>
      </c>
      <c r="E109" s="66">
        <v>2048</v>
      </c>
      <c r="F109" s="61"/>
      <c r="G109" s="61"/>
      <c r="H109" s="61"/>
      <c r="I109" s="66"/>
      <c r="J109" s="61">
        <v>2048</v>
      </c>
      <c r="K109" s="31"/>
      <c r="L109">
        <v>10</v>
      </c>
      <c r="M109" s="7">
        <v>0</v>
      </c>
      <c r="N109" s="7">
        <v>0</v>
      </c>
      <c r="O109" s="7">
        <v>0</v>
      </c>
      <c r="P109" s="33">
        <v>0</v>
      </c>
      <c r="Q109" s="7"/>
      <c r="R109" s="7"/>
      <c r="S109" s="7"/>
      <c r="T109" s="33"/>
      <c r="U109" s="7">
        <v>0</v>
      </c>
      <c r="Z109" s="12"/>
      <c r="AA109" s="12" t="s">
        <v>34</v>
      </c>
      <c r="AB109" s="12" t="s">
        <v>35</v>
      </c>
    </row>
    <row r="110" spans="1:35" x14ac:dyDescent="0.3">
      <c r="A110">
        <v>11</v>
      </c>
      <c r="B110" s="61">
        <v>96</v>
      </c>
      <c r="C110" s="61">
        <v>337</v>
      </c>
      <c r="D110" s="61">
        <v>1520</v>
      </c>
      <c r="E110" s="66">
        <v>1953</v>
      </c>
      <c r="F110" s="61"/>
      <c r="G110" s="61"/>
      <c r="H110" s="61"/>
      <c r="I110" s="66"/>
      <c r="J110" s="61">
        <v>1953</v>
      </c>
      <c r="K110" s="31"/>
      <c r="L110">
        <v>11</v>
      </c>
      <c r="M110" s="7">
        <v>0</v>
      </c>
      <c r="N110" s="7">
        <v>0</v>
      </c>
      <c r="O110" s="7">
        <v>0</v>
      </c>
      <c r="P110" s="33">
        <v>0</v>
      </c>
      <c r="Q110" s="7"/>
      <c r="R110" s="7"/>
      <c r="S110" s="7"/>
      <c r="T110" s="33"/>
      <c r="U110" s="7">
        <v>0</v>
      </c>
      <c r="Y110" s="35" t="s">
        <v>45</v>
      </c>
      <c r="Z110" s="12" t="s">
        <v>51</v>
      </c>
      <c r="AA110" s="67">
        <v>44.001091703056765</v>
      </c>
      <c r="AB110" s="69">
        <v>30.634275618374559</v>
      </c>
    </row>
    <row r="111" spans="1:35" x14ac:dyDescent="0.3">
      <c r="A111">
        <v>12</v>
      </c>
      <c r="B111" s="61">
        <v>49</v>
      </c>
      <c r="C111" s="61">
        <v>401</v>
      </c>
      <c r="D111" s="61">
        <v>1648</v>
      </c>
      <c r="E111" s="66">
        <v>2098</v>
      </c>
      <c r="F111" s="61"/>
      <c r="G111" s="61"/>
      <c r="H111" s="61"/>
      <c r="I111" s="66"/>
      <c r="J111" s="61">
        <v>2098</v>
      </c>
      <c r="K111" s="31"/>
      <c r="L111">
        <v>12</v>
      </c>
      <c r="M111" s="7">
        <v>0</v>
      </c>
      <c r="N111" s="7">
        <v>0</v>
      </c>
      <c r="O111" s="7">
        <v>0</v>
      </c>
      <c r="P111" s="33">
        <v>0</v>
      </c>
      <c r="Q111" s="7"/>
      <c r="R111" s="7"/>
      <c r="S111" s="7"/>
      <c r="T111" s="33"/>
      <c r="U111" s="7">
        <v>0</v>
      </c>
      <c r="Y111" s="35" t="s">
        <v>45</v>
      </c>
      <c r="Z111" s="12" t="s">
        <v>52</v>
      </c>
      <c r="AA111" s="67">
        <v>46.386460230722527</v>
      </c>
      <c r="AB111" s="69">
        <v>31.809686147186149</v>
      </c>
    </row>
    <row r="112" spans="1:35" x14ac:dyDescent="0.3">
      <c r="A112">
        <v>13</v>
      </c>
      <c r="B112" s="61">
        <v>24</v>
      </c>
      <c r="C112" s="61">
        <v>360</v>
      </c>
      <c r="D112" s="61">
        <v>1885</v>
      </c>
      <c r="E112" s="66">
        <v>2269</v>
      </c>
      <c r="F112" s="61"/>
      <c r="G112" s="61"/>
      <c r="H112" s="61"/>
      <c r="I112" s="66"/>
      <c r="J112" s="61">
        <v>2269</v>
      </c>
      <c r="K112" s="31"/>
      <c r="L112">
        <v>13</v>
      </c>
      <c r="M112" s="7">
        <v>0</v>
      </c>
      <c r="N112" s="7">
        <v>0</v>
      </c>
      <c r="O112" s="7">
        <v>0</v>
      </c>
      <c r="P112" s="33">
        <v>0</v>
      </c>
      <c r="Q112" s="7"/>
      <c r="R112" s="7"/>
      <c r="S112" s="7"/>
      <c r="T112" s="33"/>
      <c r="U112" s="7">
        <v>0</v>
      </c>
      <c r="Y112" s="35" t="s">
        <v>45</v>
      </c>
      <c r="Z112" s="12" t="s">
        <v>53</v>
      </c>
      <c r="AA112" s="69">
        <v>46.403941127573226</v>
      </c>
      <c r="AB112" s="69">
        <v>33.66236822750674</v>
      </c>
    </row>
    <row r="113" spans="1:28" x14ac:dyDescent="0.3">
      <c r="A113">
        <v>14</v>
      </c>
      <c r="B113" s="61">
        <v>48</v>
      </c>
      <c r="C113" s="61">
        <v>367</v>
      </c>
      <c r="D113" s="61">
        <v>1784</v>
      </c>
      <c r="E113" s="66">
        <v>2199</v>
      </c>
      <c r="F113" s="61"/>
      <c r="G113" s="61"/>
      <c r="H113" s="61"/>
      <c r="I113" s="66"/>
      <c r="J113" s="61">
        <v>2199</v>
      </c>
      <c r="K113" s="31"/>
      <c r="L113">
        <v>14</v>
      </c>
      <c r="M113" s="7">
        <v>0</v>
      </c>
      <c r="N113" s="7">
        <v>0</v>
      </c>
      <c r="O113" s="7">
        <v>0</v>
      </c>
      <c r="P113" s="33">
        <v>0</v>
      </c>
      <c r="Q113" s="7"/>
      <c r="R113" s="7"/>
      <c r="S113" s="7"/>
      <c r="T113" s="33"/>
      <c r="U113" s="7">
        <v>0</v>
      </c>
      <c r="Y113" s="35" t="s">
        <v>45</v>
      </c>
      <c r="Z113" s="35" t="s">
        <v>93</v>
      </c>
      <c r="AA113" s="69">
        <v>46.314750142243327</v>
      </c>
      <c r="AB113" s="69">
        <v>33.22494433144719</v>
      </c>
    </row>
    <row r="114" spans="1:28" x14ac:dyDescent="0.3">
      <c r="A114">
        <v>15</v>
      </c>
      <c r="B114" s="61">
        <v>48</v>
      </c>
      <c r="C114" s="61">
        <v>374</v>
      </c>
      <c r="D114" s="61">
        <v>1252</v>
      </c>
      <c r="E114" s="66">
        <v>1674</v>
      </c>
      <c r="F114" s="61"/>
      <c r="G114" s="61"/>
      <c r="H114" s="61"/>
      <c r="I114" s="66"/>
      <c r="J114" s="61">
        <v>1674</v>
      </c>
      <c r="K114" s="31"/>
      <c r="L114">
        <v>15</v>
      </c>
      <c r="M114" s="7">
        <v>0</v>
      </c>
      <c r="N114" s="7">
        <v>0</v>
      </c>
      <c r="O114" s="7">
        <v>0</v>
      </c>
      <c r="P114" s="33">
        <v>0</v>
      </c>
      <c r="Q114" s="7"/>
      <c r="R114" s="7"/>
      <c r="S114" s="7"/>
      <c r="T114" s="33"/>
      <c r="U114" s="7">
        <v>0</v>
      </c>
      <c r="Y114" s="35" t="s">
        <v>46</v>
      </c>
      <c r="Z114" s="12" t="s">
        <v>51</v>
      </c>
      <c r="AA114" s="69">
        <v>65.07692307692308</v>
      </c>
      <c r="AB114" s="69">
        <v>58.127906976744185</v>
      </c>
    </row>
    <row r="115" spans="1:28" x14ac:dyDescent="0.3">
      <c r="A115">
        <v>16</v>
      </c>
      <c r="B115" s="61">
        <v>44</v>
      </c>
      <c r="C115" s="61">
        <v>347</v>
      </c>
      <c r="D115" s="61">
        <v>1594</v>
      </c>
      <c r="E115" s="66">
        <v>1985</v>
      </c>
      <c r="F115" s="61"/>
      <c r="G115" s="61"/>
      <c r="H115" s="61"/>
      <c r="I115" s="66"/>
      <c r="J115" s="61">
        <v>1985</v>
      </c>
      <c r="K115" s="31"/>
      <c r="L115">
        <v>16</v>
      </c>
      <c r="M115" s="7">
        <v>0</v>
      </c>
      <c r="N115" s="7">
        <v>0</v>
      </c>
      <c r="O115" s="7">
        <v>0</v>
      </c>
      <c r="P115" s="33">
        <v>0</v>
      </c>
      <c r="Q115" s="7"/>
      <c r="R115" s="7"/>
      <c r="S115" s="7"/>
      <c r="T115" s="33"/>
      <c r="U115" s="7">
        <v>0</v>
      </c>
      <c r="Y115" s="35" t="s">
        <v>46</v>
      </c>
      <c r="Z115" s="12" t="s">
        <v>52</v>
      </c>
      <c r="AA115" s="69">
        <v>68.99655172413793</v>
      </c>
      <c r="AB115" s="69">
        <v>68.068215892053971</v>
      </c>
    </row>
    <row r="116" spans="1:28" x14ac:dyDescent="0.3">
      <c r="A116">
        <v>17</v>
      </c>
      <c r="B116" s="61"/>
      <c r="C116" s="61">
        <v>373</v>
      </c>
      <c r="D116" s="61">
        <v>1439</v>
      </c>
      <c r="E116" s="66">
        <v>1812</v>
      </c>
      <c r="F116" s="61"/>
      <c r="G116" s="61"/>
      <c r="H116" s="61"/>
      <c r="I116" s="66"/>
      <c r="J116" s="61">
        <v>1812</v>
      </c>
      <c r="K116" s="31"/>
      <c r="L116">
        <v>17</v>
      </c>
      <c r="M116" s="7"/>
      <c r="N116" s="7">
        <v>2</v>
      </c>
      <c r="O116" s="7">
        <v>12</v>
      </c>
      <c r="P116" s="33">
        <v>14</v>
      </c>
      <c r="Q116" s="7"/>
      <c r="R116" s="7"/>
      <c r="S116" s="7"/>
      <c r="T116" s="33"/>
      <c r="U116" s="7">
        <v>14</v>
      </c>
      <c r="Y116" s="35" t="s">
        <v>46</v>
      </c>
      <c r="Z116" s="12" t="s">
        <v>53</v>
      </c>
      <c r="AA116" s="69">
        <v>69.021558872305135</v>
      </c>
      <c r="AB116" s="69">
        <v>68.364483342744208</v>
      </c>
    </row>
    <row r="117" spans="1:28" x14ac:dyDescent="0.3">
      <c r="A117">
        <v>18</v>
      </c>
      <c r="B117" s="61">
        <v>24</v>
      </c>
      <c r="C117" s="61">
        <v>294</v>
      </c>
      <c r="D117" s="61">
        <v>1342</v>
      </c>
      <c r="E117" s="66">
        <v>1660</v>
      </c>
      <c r="F117" s="61"/>
      <c r="G117" s="61"/>
      <c r="H117" s="61">
        <v>4</v>
      </c>
      <c r="I117" s="66">
        <v>4</v>
      </c>
      <c r="J117" s="61">
        <v>1664</v>
      </c>
      <c r="K117" s="31"/>
      <c r="L117">
        <v>18</v>
      </c>
      <c r="M117" s="7">
        <v>0</v>
      </c>
      <c r="N117" s="7">
        <v>0</v>
      </c>
      <c r="O117" s="7">
        <v>6</v>
      </c>
      <c r="P117" s="33">
        <v>6</v>
      </c>
      <c r="Q117" s="7"/>
      <c r="R117" s="7"/>
      <c r="S117" s="7">
        <v>0</v>
      </c>
      <c r="T117" s="33">
        <v>0</v>
      </c>
      <c r="U117" s="7">
        <v>6</v>
      </c>
      <c r="Y117" s="35" t="s">
        <v>46</v>
      </c>
      <c r="Z117" s="35" t="s">
        <v>93</v>
      </c>
      <c r="AA117" s="69">
        <v>68.947050707140392</v>
      </c>
      <c r="AB117" s="69">
        <v>68.113504074505244</v>
      </c>
    </row>
    <row r="118" spans="1:28" x14ac:dyDescent="0.3">
      <c r="A118">
        <v>19</v>
      </c>
      <c r="B118" s="61">
        <v>33</v>
      </c>
      <c r="C118" s="61">
        <v>250</v>
      </c>
      <c r="D118" s="61">
        <v>1172</v>
      </c>
      <c r="E118" s="66">
        <v>1455</v>
      </c>
      <c r="F118" s="61"/>
      <c r="G118" s="61"/>
      <c r="H118" s="61"/>
      <c r="I118" s="66"/>
      <c r="J118" s="61">
        <v>1455</v>
      </c>
      <c r="K118" s="31"/>
      <c r="L118">
        <v>19</v>
      </c>
      <c r="M118" s="7">
        <v>0</v>
      </c>
      <c r="N118" s="7">
        <v>0</v>
      </c>
      <c r="O118" s="7">
        <v>0</v>
      </c>
      <c r="P118" s="33">
        <v>0</v>
      </c>
      <c r="Q118" s="7"/>
      <c r="R118" s="7"/>
      <c r="S118" s="7"/>
      <c r="T118" s="33"/>
      <c r="U118" s="7">
        <v>0</v>
      </c>
      <c r="Y118" s="23" t="s">
        <v>12</v>
      </c>
      <c r="Z118" s="23"/>
      <c r="AA118" s="69">
        <v>47.532746714190246</v>
      </c>
      <c r="AB118" s="69">
        <v>34.611974008182607</v>
      </c>
    </row>
    <row r="119" spans="1:28" x14ac:dyDescent="0.3">
      <c r="A119">
        <v>20</v>
      </c>
      <c r="B119" s="61">
        <v>17</v>
      </c>
      <c r="C119" s="61">
        <v>199</v>
      </c>
      <c r="D119" s="61">
        <v>1141</v>
      </c>
      <c r="E119" s="66">
        <v>1357</v>
      </c>
      <c r="F119" s="61"/>
      <c r="G119" s="61"/>
      <c r="H119" s="61">
        <v>4</v>
      </c>
      <c r="I119" s="66">
        <v>4</v>
      </c>
      <c r="J119" s="61">
        <v>1361</v>
      </c>
      <c r="K119" s="31"/>
      <c r="L119">
        <v>20</v>
      </c>
      <c r="M119" s="7">
        <v>0</v>
      </c>
      <c r="N119" s="7">
        <v>0</v>
      </c>
      <c r="O119" s="7">
        <v>74</v>
      </c>
      <c r="P119" s="33">
        <v>74</v>
      </c>
      <c r="Q119" s="7"/>
      <c r="R119" s="7"/>
      <c r="S119" s="7">
        <v>0</v>
      </c>
      <c r="T119" s="33">
        <v>0</v>
      </c>
      <c r="U119" s="7">
        <v>74</v>
      </c>
    </row>
    <row r="120" spans="1:28" x14ac:dyDescent="0.3">
      <c r="A120">
        <v>21</v>
      </c>
      <c r="B120" s="61">
        <v>17</v>
      </c>
      <c r="C120" s="61">
        <v>196</v>
      </c>
      <c r="D120" s="61">
        <v>909</v>
      </c>
      <c r="E120" s="66">
        <v>1122</v>
      </c>
      <c r="F120" s="61"/>
      <c r="G120" s="61"/>
      <c r="H120" s="61"/>
      <c r="I120" s="66"/>
      <c r="J120" s="61">
        <v>1122</v>
      </c>
      <c r="K120" s="31"/>
      <c r="L120">
        <v>21</v>
      </c>
      <c r="M120" s="7">
        <v>1</v>
      </c>
      <c r="N120" s="7">
        <v>0</v>
      </c>
      <c r="O120" s="7">
        <v>146</v>
      </c>
      <c r="P120" s="33">
        <v>147</v>
      </c>
      <c r="Q120" s="7"/>
      <c r="R120" s="7"/>
      <c r="S120" s="7"/>
      <c r="T120" s="33"/>
      <c r="U120" s="7">
        <v>147</v>
      </c>
    </row>
    <row r="121" spans="1:28" x14ac:dyDescent="0.3">
      <c r="A121">
        <v>22</v>
      </c>
      <c r="B121" s="61">
        <v>17</v>
      </c>
      <c r="C121" s="61">
        <v>126</v>
      </c>
      <c r="D121" s="61">
        <v>679</v>
      </c>
      <c r="E121" s="66">
        <v>822</v>
      </c>
      <c r="F121" s="61"/>
      <c r="G121" s="61">
        <v>12</v>
      </c>
      <c r="H121" s="61">
        <v>16</v>
      </c>
      <c r="I121" s="66">
        <v>28</v>
      </c>
      <c r="J121" s="61">
        <v>850</v>
      </c>
      <c r="K121" s="31"/>
      <c r="L121">
        <v>22</v>
      </c>
      <c r="M121" s="7">
        <v>6</v>
      </c>
      <c r="N121" s="7">
        <v>12</v>
      </c>
      <c r="O121" s="7">
        <v>223</v>
      </c>
      <c r="P121" s="33">
        <v>241</v>
      </c>
      <c r="Q121" s="7"/>
      <c r="R121" s="7">
        <v>0</v>
      </c>
      <c r="S121" s="7">
        <v>0</v>
      </c>
      <c r="T121" s="33">
        <v>0</v>
      </c>
      <c r="U121" s="7">
        <v>241</v>
      </c>
    </row>
    <row r="122" spans="1:28" x14ac:dyDescent="0.3">
      <c r="A122">
        <v>23</v>
      </c>
      <c r="B122" s="61">
        <v>42</v>
      </c>
      <c r="C122" s="61">
        <v>52</v>
      </c>
      <c r="D122" s="61">
        <v>504</v>
      </c>
      <c r="E122" s="66">
        <v>598</v>
      </c>
      <c r="F122" s="61">
        <v>12</v>
      </c>
      <c r="G122" s="61"/>
      <c r="H122" s="61">
        <v>5</v>
      </c>
      <c r="I122" s="66">
        <v>17</v>
      </c>
      <c r="J122" s="61">
        <v>615</v>
      </c>
      <c r="K122" s="31"/>
      <c r="L122">
        <v>23</v>
      </c>
      <c r="M122" s="7">
        <v>0</v>
      </c>
      <c r="N122" s="7">
        <v>10</v>
      </c>
      <c r="O122" s="7">
        <v>149</v>
      </c>
      <c r="P122" s="33">
        <v>159</v>
      </c>
      <c r="Q122" s="7">
        <v>0</v>
      </c>
      <c r="R122" s="7"/>
      <c r="S122" s="7">
        <v>0</v>
      </c>
      <c r="T122" s="33">
        <v>0</v>
      </c>
      <c r="U122" s="7">
        <v>159</v>
      </c>
    </row>
    <row r="123" spans="1:28" x14ac:dyDescent="0.3">
      <c r="A123">
        <v>24</v>
      </c>
      <c r="B123" s="61">
        <v>9</v>
      </c>
      <c r="C123" s="61">
        <v>75</v>
      </c>
      <c r="D123" s="61">
        <v>632</v>
      </c>
      <c r="E123" s="66">
        <v>716</v>
      </c>
      <c r="F123" s="61"/>
      <c r="G123" s="61"/>
      <c r="H123" s="61"/>
      <c r="I123" s="66"/>
      <c r="J123" s="61">
        <v>716</v>
      </c>
      <c r="K123" s="31"/>
      <c r="L123">
        <v>24</v>
      </c>
      <c r="M123" s="7">
        <v>0</v>
      </c>
      <c r="N123" s="7">
        <v>34</v>
      </c>
      <c r="O123" s="7">
        <v>388</v>
      </c>
      <c r="P123" s="33">
        <v>422</v>
      </c>
      <c r="Q123" s="7"/>
      <c r="R123" s="7"/>
      <c r="S123" s="7"/>
      <c r="T123" s="33"/>
      <c r="U123" s="7">
        <v>422</v>
      </c>
    </row>
    <row r="124" spans="1:28" x14ac:dyDescent="0.3">
      <c r="A124">
        <v>25</v>
      </c>
      <c r="B124" s="61">
        <v>25</v>
      </c>
      <c r="C124" s="61">
        <v>112</v>
      </c>
      <c r="D124" s="61">
        <v>690</v>
      </c>
      <c r="E124" s="66">
        <v>827</v>
      </c>
      <c r="F124" s="61"/>
      <c r="G124" s="61"/>
      <c r="H124" s="61"/>
      <c r="I124" s="66"/>
      <c r="J124" s="61">
        <v>827</v>
      </c>
      <c r="K124" s="31"/>
      <c r="L124">
        <v>25</v>
      </c>
      <c r="M124" s="7">
        <v>25</v>
      </c>
      <c r="N124" s="7">
        <v>55</v>
      </c>
      <c r="O124" s="7">
        <v>482</v>
      </c>
      <c r="P124" s="33">
        <v>562</v>
      </c>
      <c r="Q124" s="7"/>
      <c r="R124" s="7"/>
      <c r="S124" s="7"/>
      <c r="T124" s="33"/>
      <c r="U124" s="7">
        <v>562</v>
      </c>
    </row>
    <row r="125" spans="1:28" x14ac:dyDescent="0.3">
      <c r="A125">
        <v>26</v>
      </c>
      <c r="B125" s="61">
        <v>41</v>
      </c>
      <c r="C125" s="61">
        <v>78</v>
      </c>
      <c r="D125" s="61">
        <v>667</v>
      </c>
      <c r="E125" s="66">
        <v>786</v>
      </c>
      <c r="F125" s="61"/>
      <c r="G125" s="61"/>
      <c r="H125" s="61"/>
      <c r="I125" s="66"/>
      <c r="J125" s="61">
        <v>786</v>
      </c>
      <c r="K125" s="31"/>
      <c r="L125">
        <v>26</v>
      </c>
      <c r="M125" s="7">
        <v>14</v>
      </c>
      <c r="N125" s="7">
        <v>78</v>
      </c>
      <c r="O125" s="7">
        <v>499</v>
      </c>
      <c r="P125" s="33">
        <v>591</v>
      </c>
      <c r="Q125" s="7"/>
      <c r="R125" s="7"/>
      <c r="S125" s="7"/>
      <c r="T125" s="33"/>
      <c r="U125" s="7">
        <v>591</v>
      </c>
    </row>
    <row r="126" spans="1:28" x14ac:dyDescent="0.3">
      <c r="A126">
        <v>27</v>
      </c>
      <c r="B126" s="61">
        <v>29</v>
      </c>
      <c r="C126" s="61">
        <v>70</v>
      </c>
      <c r="D126" s="61">
        <v>657</v>
      </c>
      <c r="E126" s="66">
        <v>756</v>
      </c>
      <c r="F126" s="61"/>
      <c r="G126" s="61"/>
      <c r="H126" s="61"/>
      <c r="I126" s="66"/>
      <c r="J126" s="61">
        <v>756</v>
      </c>
      <c r="K126" s="31"/>
      <c r="L126">
        <v>27</v>
      </c>
      <c r="M126" s="7">
        <v>17</v>
      </c>
      <c r="N126" s="7">
        <v>45</v>
      </c>
      <c r="O126" s="7">
        <v>573</v>
      </c>
      <c r="P126" s="33">
        <v>635</v>
      </c>
      <c r="Q126" s="7"/>
      <c r="R126" s="7"/>
      <c r="S126" s="7"/>
      <c r="T126" s="33"/>
      <c r="U126" s="7">
        <v>635</v>
      </c>
    </row>
    <row r="127" spans="1:28" x14ac:dyDescent="0.3">
      <c r="A127">
        <v>28</v>
      </c>
      <c r="B127" s="61">
        <v>58</v>
      </c>
      <c r="C127" s="61">
        <v>71</v>
      </c>
      <c r="D127" s="61">
        <v>864</v>
      </c>
      <c r="E127" s="66">
        <v>993</v>
      </c>
      <c r="F127" s="61"/>
      <c r="G127" s="61"/>
      <c r="H127" s="61"/>
      <c r="I127" s="66"/>
      <c r="J127" s="61">
        <v>993</v>
      </c>
      <c r="K127" s="31"/>
      <c r="L127">
        <v>28</v>
      </c>
      <c r="M127" s="7">
        <v>58</v>
      </c>
      <c r="N127" s="7">
        <v>48</v>
      </c>
      <c r="O127" s="7">
        <v>727</v>
      </c>
      <c r="P127" s="33">
        <v>833</v>
      </c>
      <c r="Q127" s="7"/>
      <c r="R127" s="7"/>
      <c r="S127" s="7"/>
      <c r="T127" s="33"/>
      <c r="U127" s="7">
        <v>833</v>
      </c>
    </row>
    <row r="128" spans="1:28" x14ac:dyDescent="0.3">
      <c r="A128">
        <v>29</v>
      </c>
      <c r="B128" s="61">
        <v>46</v>
      </c>
      <c r="C128" s="61">
        <v>141</v>
      </c>
      <c r="D128" s="61">
        <v>852</v>
      </c>
      <c r="E128" s="66">
        <v>1039</v>
      </c>
      <c r="F128" s="61"/>
      <c r="G128" s="61"/>
      <c r="H128" s="61">
        <v>5</v>
      </c>
      <c r="I128" s="66">
        <v>5</v>
      </c>
      <c r="J128" s="61">
        <v>1044</v>
      </c>
      <c r="K128" s="31"/>
      <c r="L128">
        <v>29</v>
      </c>
      <c r="M128" s="7">
        <v>46</v>
      </c>
      <c r="N128" s="7">
        <v>95</v>
      </c>
      <c r="O128" s="7">
        <v>647</v>
      </c>
      <c r="P128" s="33">
        <v>788</v>
      </c>
      <c r="Q128" s="7"/>
      <c r="R128" s="7"/>
      <c r="S128" s="7">
        <v>0</v>
      </c>
      <c r="T128" s="33">
        <v>0</v>
      </c>
      <c r="U128" s="7">
        <v>788</v>
      </c>
    </row>
    <row r="129" spans="1:21" x14ac:dyDescent="0.3">
      <c r="A129">
        <v>30</v>
      </c>
      <c r="B129" s="61">
        <v>35</v>
      </c>
      <c r="C129" s="61">
        <v>215</v>
      </c>
      <c r="D129" s="61">
        <v>929</v>
      </c>
      <c r="E129" s="66">
        <v>1179</v>
      </c>
      <c r="F129" s="61"/>
      <c r="G129" s="61"/>
      <c r="H129" s="61"/>
      <c r="I129" s="66"/>
      <c r="J129" s="61">
        <v>1179</v>
      </c>
      <c r="K129" s="31"/>
      <c r="L129">
        <v>30</v>
      </c>
      <c r="M129" s="7">
        <v>32</v>
      </c>
      <c r="N129" s="7">
        <v>155</v>
      </c>
      <c r="O129" s="7">
        <v>730</v>
      </c>
      <c r="P129" s="33">
        <v>917</v>
      </c>
      <c r="Q129" s="7"/>
      <c r="R129" s="7"/>
      <c r="S129" s="7"/>
      <c r="T129" s="33"/>
      <c r="U129" s="7">
        <v>917</v>
      </c>
    </row>
    <row r="130" spans="1:21" x14ac:dyDescent="0.3">
      <c r="A130">
        <v>31</v>
      </c>
      <c r="B130" s="61">
        <v>22</v>
      </c>
      <c r="C130" s="61">
        <v>227</v>
      </c>
      <c r="D130" s="61">
        <v>928</v>
      </c>
      <c r="E130" s="66">
        <v>1177</v>
      </c>
      <c r="F130" s="61"/>
      <c r="G130" s="61"/>
      <c r="H130" s="61"/>
      <c r="I130" s="66"/>
      <c r="J130" s="61">
        <v>1177</v>
      </c>
      <c r="K130" s="31"/>
      <c r="L130">
        <v>31</v>
      </c>
      <c r="M130" s="7">
        <v>18</v>
      </c>
      <c r="N130" s="7">
        <v>131</v>
      </c>
      <c r="O130" s="7">
        <v>729</v>
      </c>
      <c r="P130" s="33">
        <v>878</v>
      </c>
      <c r="Q130" s="7"/>
      <c r="R130" s="7"/>
      <c r="S130" s="7"/>
      <c r="T130" s="33"/>
      <c r="U130" s="7">
        <v>878</v>
      </c>
    </row>
    <row r="131" spans="1:21" x14ac:dyDescent="0.3">
      <c r="A131">
        <v>32</v>
      </c>
      <c r="B131" s="61">
        <v>32</v>
      </c>
      <c r="C131" s="61">
        <v>220</v>
      </c>
      <c r="D131" s="61">
        <v>958</v>
      </c>
      <c r="E131" s="66">
        <v>1210</v>
      </c>
      <c r="F131" s="61"/>
      <c r="G131" s="61"/>
      <c r="H131" s="61"/>
      <c r="I131" s="66"/>
      <c r="J131" s="61">
        <v>1210</v>
      </c>
      <c r="K131" s="31"/>
      <c r="L131">
        <v>32</v>
      </c>
      <c r="M131" s="7">
        <v>32</v>
      </c>
      <c r="N131" s="7">
        <v>168</v>
      </c>
      <c r="O131" s="7">
        <v>753</v>
      </c>
      <c r="P131" s="33">
        <v>953</v>
      </c>
      <c r="Q131" s="7"/>
      <c r="R131" s="7"/>
      <c r="S131" s="7"/>
      <c r="T131" s="33"/>
      <c r="U131" s="7">
        <v>953</v>
      </c>
    </row>
    <row r="132" spans="1:21" x14ac:dyDescent="0.3">
      <c r="A132">
        <v>33</v>
      </c>
      <c r="B132" s="61">
        <v>60</v>
      </c>
      <c r="C132" s="61">
        <v>209</v>
      </c>
      <c r="D132" s="61">
        <v>1080</v>
      </c>
      <c r="E132" s="66">
        <v>1349</v>
      </c>
      <c r="F132" s="61"/>
      <c r="G132" s="61"/>
      <c r="H132" s="61"/>
      <c r="I132" s="66"/>
      <c r="J132" s="61">
        <v>1349</v>
      </c>
      <c r="K132" s="31"/>
      <c r="L132">
        <v>33</v>
      </c>
      <c r="M132" s="7">
        <v>48</v>
      </c>
      <c r="N132" s="7">
        <v>137</v>
      </c>
      <c r="O132" s="7">
        <v>847</v>
      </c>
      <c r="P132" s="33">
        <v>1032</v>
      </c>
      <c r="Q132" s="7"/>
      <c r="R132" s="7"/>
      <c r="S132" s="7"/>
      <c r="T132" s="33"/>
      <c r="U132" s="7">
        <v>1032</v>
      </c>
    </row>
    <row r="133" spans="1:21" x14ac:dyDescent="0.3">
      <c r="A133">
        <v>34</v>
      </c>
      <c r="B133" s="61">
        <v>77</v>
      </c>
      <c r="C133" s="61">
        <v>299</v>
      </c>
      <c r="D133" s="61">
        <v>1045</v>
      </c>
      <c r="E133" s="66">
        <v>1421</v>
      </c>
      <c r="F133" s="61"/>
      <c r="G133" s="61"/>
      <c r="H133" s="61"/>
      <c r="I133" s="66"/>
      <c r="J133" s="61">
        <v>1421</v>
      </c>
      <c r="K133" s="31"/>
      <c r="L133">
        <v>34</v>
      </c>
      <c r="M133" s="7">
        <v>45</v>
      </c>
      <c r="N133" s="7">
        <v>191</v>
      </c>
      <c r="O133" s="7">
        <v>788</v>
      </c>
      <c r="P133" s="33">
        <v>1024</v>
      </c>
      <c r="Q133" s="7"/>
      <c r="R133" s="7"/>
      <c r="S133" s="7"/>
      <c r="T133" s="33"/>
      <c r="U133" s="7">
        <v>1024</v>
      </c>
    </row>
    <row r="134" spans="1:21" x14ac:dyDescent="0.3">
      <c r="A134">
        <v>35</v>
      </c>
      <c r="B134" s="61">
        <v>88</v>
      </c>
      <c r="C134" s="61">
        <v>335</v>
      </c>
      <c r="D134" s="61">
        <v>992</v>
      </c>
      <c r="E134" s="66">
        <v>1415</v>
      </c>
      <c r="F134" s="61"/>
      <c r="G134" s="61"/>
      <c r="H134" s="61"/>
      <c r="I134" s="66"/>
      <c r="J134" s="61">
        <v>1415</v>
      </c>
      <c r="K134" s="31"/>
      <c r="L134">
        <v>35</v>
      </c>
      <c r="M134" s="7">
        <v>76</v>
      </c>
      <c r="N134" s="7">
        <v>240</v>
      </c>
      <c r="O134" s="7">
        <v>705</v>
      </c>
      <c r="P134" s="33">
        <v>1021</v>
      </c>
      <c r="Q134" s="7"/>
      <c r="R134" s="7"/>
      <c r="S134" s="7"/>
      <c r="T134" s="33"/>
      <c r="U134" s="7">
        <v>1021</v>
      </c>
    </row>
    <row r="135" spans="1:21" x14ac:dyDescent="0.3">
      <c r="A135">
        <v>36</v>
      </c>
      <c r="B135" s="61">
        <v>88</v>
      </c>
      <c r="C135" s="61">
        <v>402</v>
      </c>
      <c r="D135" s="61">
        <v>1336</v>
      </c>
      <c r="E135" s="66">
        <v>1826</v>
      </c>
      <c r="F135" s="61"/>
      <c r="G135" s="61"/>
      <c r="H135" s="61"/>
      <c r="I135" s="66"/>
      <c r="J135" s="61">
        <v>1826</v>
      </c>
      <c r="K135" s="31"/>
      <c r="L135">
        <v>36</v>
      </c>
      <c r="M135" s="7">
        <v>72</v>
      </c>
      <c r="N135" s="7">
        <v>333</v>
      </c>
      <c r="O135" s="7">
        <v>1057</v>
      </c>
      <c r="P135" s="33">
        <v>1462</v>
      </c>
      <c r="Q135" s="7"/>
      <c r="R135" s="7"/>
      <c r="S135" s="7"/>
      <c r="T135" s="33"/>
      <c r="U135" s="7">
        <v>1462</v>
      </c>
    </row>
    <row r="136" spans="1:21" x14ac:dyDescent="0.3">
      <c r="A136">
        <v>37</v>
      </c>
      <c r="B136" s="61">
        <v>103</v>
      </c>
      <c r="C136" s="61">
        <v>257</v>
      </c>
      <c r="D136" s="61">
        <v>1445</v>
      </c>
      <c r="E136" s="66">
        <v>1805</v>
      </c>
      <c r="F136" s="61"/>
      <c r="G136" s="61"/>
      <c r="H136" s="61"/>
      <c r="I136" s="66"/>
      <c r="J136" s="61">
        <v>1805</v>
      </c>
      <c r="K136" s="31"/>
      <c r="L136">
        <v>37</v>
      </c>
      <c r="M136" s="7">
        <v>67</v>
      </c>
      <c r="N136" s="7">
        <v>197</v>
      </c>
      <c r="O136" s="7">
        <v>1120</v>
      </c>
      <c r="P136" s="33">
        <v>1384</v>
      </c>
      <c r="Q136" s="7"/>
      <c r="R136" s="7"/>
      <c r="S136" s="7"/>
      <c r="T136" s="33"/>
      <c r="U136" s="7">
        <v>1384</v>
      </c>
    </row>
    <row r="137" spans="1:21" x14ac:dyDescent="0.3">
      <c r="A137">
        <v>38</v>
      </c>
      <c r="B137" s="61">
        <v>85</v>
      </c>
      <c r="C137" s="61">
        <v>294</v>
      </c>
      <c r="D137" s="61">
        <v>1314</v>
      </c>
      <c r="E137" s="66">
        <v>1693</v>
      </c>
      <c r="F137" s="61"/>
      <c r="G137" s="61"/>
      <c r="H137" s="61"/>
      <c r="I137" s="66"/>
      <c r="J137" s="61">
        <v>1693</v>
      </c>
      <c r="K137" s="31"/>
      <c r="L137">
        <v>38</v>
      </c>
      <c r="M137" s="7">
        <v>82</v>
      </c>
      <c r="N137" s="7">
        <v>236</v>
      </c>
      <c r="O137" s="7">
        <v>973</v>
      </c>
      <c r="P137" s="33">
        <v>1291</v>
      </c>
      <c r="Q137" s="7"/>
      <c r="R137" s="7"/>
      <c r="S137" s="7"/>
      <c r="T137" s="33"/>
      <c r="U137" s="7">
        <v>1291</v>
      </c>
    </row>
    <row r="138" spans="1:21" x14ac:dyDescent="0.3">
      <c r="A138">
        <v>39</v>
      </c>
      <c r="B138" s="61">
        <v>55</v>
      </c>
      <c r="C138" s="61">
        <v>485</v>
      </c>
      <c r="D138" s="61">
        <v>1357</v>
      </c>
      <c r="E138" s="66">
        <v>1897</v>
      </c>
      <c r="F138" s="61"/>
      <c r="G138" s="61"/>
      <c r="H138" s="61"/>
      <c r="I138" s="66"/>
      <c r="J138" s="61">
        <v>1897</v>
      </c>
      <c r="K138" s="31"/>
      <c r="L138">
        <v>39</v>
      </c>
      <c r="M138" s="7">
        <v>49</v>
      </c>
      <c r="N138" s="7">
        <v>351</v>
      </c>
      <c r="O138" s="7">
        <v>1105</v>
      </c>
      <c r="P138" s="33">
        <v>1505</v>
      </c>
      <c r="Q138" s="7"/>
      <c r="R138" s="7"/>
      <c r="S138" s="7"/>
      <c r="T138" s="33"/>
      <c r="U138" s="7">
        <v>1505</v>
      </c>
    </row>
    <row r="139" spans="1:21" x14ac:dyDescent="0.3">
      <c r="A139">
        <v>40</v>
      </c>
      <c r="B139" s="61">
        <v>140</v>
      </c>
      <c r="C139" s="61">
        <v>351</v>
      </c>
      <c r="D139" s="61">
        <v>1210</v>
      </c>
      <c r="E139" s="66">
        <v>1701</v>
      </c>
      <c r="F139" s="61"/>
      <c r="G139" s="61"/>
      <c r="H139" s="61"/>
      <c r="I139" s="66"/>
      <c r="J139" s="61">
        <v>1701</v>
      </c>
      <c r="K139" s="31"/>
      <c r="L139">
        <v>40</v>
      </c>
      <c r="M139" s="7">
        <v>116</v>
      </c>
      <c r="N139" s="7">
        <v>219</v>
      </c>
      <c r="O139" s="7">
        <v>921</v>
      </c>
      <c r="P139" s="33">
        <v>1256</v>
      </c>
      <c r="Q139" s="7"/>
      <c r="R139" s="7"/>
      <c r="S139" s="7"/>
      <c r="T139" s="33"/>
      <c r="U139" s="7">
        <v>1256</v>
      </c>
    </row>
    <row r="140" spans="1:21" x14ac:dyDescent="0.3">
      <c r="A140">
        <v>41</v>
      </c>
      <c r="B140" s="61">
        <v>109</v>
      </c>
      <c r="C140" s="61">
        <v>410</v>
      </c>
      <c r="D140" s="61">
        <v>1098</v>
      </c>
      <c r="E140" s="66">
        <v>1617</v>
      </c>
      <c r="F140" s="61"/>
      <c r="G140" s="61"/>
      <c r="H140" s="61"/>
      <c r="I140" s="66"/>
      <c r="J140" s="61">
        <v>1617</v>
      </c>
      <c r="K140" s="31"/>
      <c r="L140">
        <v>41</v>
      </c>
      <c r="M140" s="7">
        <v>73</v>
      </c>
      <c r="N140" s="7">
        <v>320</v>
      </c>
      <c r="O140" s="7">
        <v>844</v>
      </c>
      <c r="P140" s="33">
        <v>1237</v>
      </c>
      <c r="Q140" s="7"/>
      <c r="R140" s="7"/>
      <c r="S140" s="7"/>
      <c r="T140" s="33"/>
      <c r="U140" s="7">
        <v>1237</v>
      </c>
    </row>
    <row r="141" spans="1:21" x14ac:dyDescent="0.3">
      <c r="A141">
        <v>42</v>
      </c>
      <c r="B141" s="61">
        <v>91</v>
      </c>
      <c r="C141" s="61">
        <v>380</v>
      </c>
      <c r="D141" s="61">
        <v>1529</v>
      </c>
      <c r="E141" s="66">
        <v>2000</v>
      </c>
      <c r="F141" s="61"/>
      <c r="G141" s="61"/>
      <c r="H141" s="61"/>
      <c r="I141" s="66"/>
      <c r="J141" s="61">
        <v>2000</v>
      </c>
      <c r="K141" s="31"/>
      <c r="L141">
        <v>42</v>
      </c>
      <c r="M141" s="7">
        <v>79</v>
      </c>
      <c r="N141" s="7">
        <v>286</v>
      </c>
      <c r="O141" s="7">
        <v>1236</v>
      </c>
      <c r="P141" s="33">
        <v>1601</v>
      </c>
      <c r="Q141" s="7"/>
      <c r="R141" s="7"/>
      <c r="S141" s="7"/>
      <c r="T141" s="33"/>
      <c r="U141" s="7">
        <v>1601</v>
      </c>
    </row>
    <row r="142" spans="1:21" x14ac:dyDescent="0.3">
      <c r="A142">
        <v>43</v>
      </c>
      <c r="B142" s="61">
        <v>116</v>
      </c>
      <c r="C142" s="61">
        <v>304</v>
      </c>
      <c r="D142" s="61">
        <v>1508</v>
      </c>
      <c r="E142" s="66">
        <v>1928</v>
      </c>
      <c r="F142" s="61"/>
      <c r="G142" s="61"/>
      <c r="H142" s="61"/>
      <c r="I142" s="66"/>
      <c r="J142" s="61">
        <v>1928</v>
      </c>
      <c r="K142" s="31"/>
      <c r="L142">
        <v>43</v>
      </c>
      <c r="M142" s="7">
        <v>92</v>
      </c>
      <c r="N142" s="7">
        <v>244</v>
      </c>
      <c r="O142" s="7">
        <v>1181</v>
      </c>
      <c r="P142" s="33">
        <v>1517</v>
      </c>
      <c r="Q142" s="7"/>
      <c r="R142" s="7"/>
      <c r="S142" s="7"/>
      <c r="T142" s="33"/>
      <c r="U142" s="7">
        <v>1517</v>
      </c>
    </row>
    <row r="143" spans="1:21" x14ac:dyDescent="0.3">
      <c r="A143">
        <v>44</v>
      </c>
      <c r="B143" s="61">
        <v>151</v>
      </c>
      <c r="C143" s="61">
        <v>398</v>
      </c>
      <c r="D143" s="61">
        <v>1455</v>
      </c>
      <c r="E143" s="66">
        <v>2004</v>
      </c>
      <c r="F143" s="61"/>
      <c r="G143" s="61"/>
      <c r="H143" s="61"/>
      <c r="I143" s="66"/>
      <c r="J143" s="61">
        <v>2004</v>
      </c>
      <c r="K143" s="31"/>
      <c r="L143">
        <v>44</v>
      </c>
      <c r="M143" s="7">
        <v>115</v>
      </c>
      <c r="N143" s="7">
        <v>312</v>
      </c>
      <c r="O143" s="7">
        <v>1065</v>
      </c>
      <c r="P143" s="33">
        <v>1492</v>
      </c>
      <c r="Q143" s="7"/>
      <c r="R143" s="7"/>
      <c r="S143" s="7"/>
      <c r="T143" s="33"/>
      <c r="U143" s="7">
        <v>1492</v>
      </c>
    </row>
    <row r="144" spans="1:21" x14ac:dyDescent="0.3">
      <c r="A144">
        <v>45</v>
      </c>
      <c r="B144" s="61">
        <v>60</v>
      </c>
      <c r="C144" s="61">
        <v>295</v>
      </c>
      <c r="D144" s="61">
        <v>1652</v>
      </c>
      <c r="E144" s="66">
        <v>2007</v>
      </c>
      <c r="F144" s="61"/>
      <c r="G144" s="61"/>
      <c r="H144" s="61"/>
      <c r="I144" s="66"/>
      <c r="J144" s="61">
        <v>2007</v>
      </c>
      <c r="K144" s="31"/>
      <c r="L144">
        <v>45</v>
      </c>
      <c r="M144" s="7">
        <v>60</v>
      </c>
      <c r="N144" s="7">
        <v>232</v>
      </c>
      <c r="O144" s="7">
        <v>1373</v>
      </c>
      <c r="P144" s="33">
        <v>1665</v>
      </c>
      <c r="Q144" s="7"/>
      <c r="R144" s="7"/>
      <c r="S144" s="7"/>
      <c r="T144" s="33"/>
      <c r="U144" s="7">
        <v>1665</v>
      </c>
    </row>
    <row r="145" spans="1:21" x14ac:dyDescent="0.3">
      <c r="A145">
        <v>46</v>
      </c>
      <c r="B145" s="61">
        <v>42</v>
      </c>
      <c r="C145" s="61">
        <v>445</v>
      </c>
      <c r="D145" s="61">
        <v>2124</v>
      </c>
      <c r="E145" s="66">
        <v>2611</v>
      </c>
      <c r="F145" s="61"/>
      <c r="G145" s="61"/>
      <c r="H145" s="61"/>
      <c r="I145" s="66"/>
      <c r="J145" s="61">
        <v>2611</v>
      </c>
      <c r="K145" s="31"/>
      <c r="L145">
        <v>46</v>
      </c>
      <c r="M145" s="7">
        <v>42</v>
      </c>
      <c r="N145" s="7">
        <v>329</v>
      </c>
      <c r="O145" s="7">
        <v>1820</v>
      </c>
      <c r="P145" s="33">
        <v>2191</v>
      </c>
      <c r="Q145" s="7"/>
      <c r="R145" s="7"/>
      <c r="S145" s="7"/>
      <c r="T145" s="33"/>
      <c r="U145" s="7">
        <v>2191</v>
      </c>
    </row>
    <row r="146" spans="1:21" x14ac:dyDescent="0.3">
      <c r="A146">
        <v>47</v>
      </c>
      <c r="B146" s="61">
        <v>70</v>
      </c>
      <c r="C146" s="61">
        <v>364</v>
      </c>
      <c r="D146" s="61">
        <v>1927</v>
      </c>
      <c r="E146" s="66">
        <v>2361</v>
      </c>
      <c r="F146" s="61"/>
      <c r="G146" s="61"/>
      <c r="H146" s="61"/>
      <c r="I146" s="66"/>
      <c r="J146" s="61">
        <v>2361</v>
      </c>
      <c r="K146" s="31"/>
      <c r="L146">
        <v>47</v>
      </c>
      <c r="M146" s="7">
        <v>48</v>
      </c>
      <c r="N146" s="7">
        <v>254</v>
      </c>
      <c r="O146" s="7">
        <v>1549</v>
      </c>
      <c r="P146" s="33">
        <v>1851</v>
      </c>
      <c r="Q146" s="7"/>
      <c r="R146" s="7"/>
      <c r="S146" s="7"/>
      <c r="T146" s="33"/>
      <c r="U146" s="7">
        <v>1851</v>
      </c>
    </row>
    <row r="147" spans="1:21" x14ac:dyDescent="0.3">
      <c r="A147">
        <v>48</v>
      </c>
      <c r="B147" s="61">
        <v>59</v>
      </c>
      <c r="C147" s="61">
        <v>395</v>
      </c>
      <c r="D147" s="61">
        <v>1832</v>
      </c>
      <c r="E147" s="66">
        <v>2286</v>
      </c>
      <c r="F147" s="61"/>
      <c r="G147" s="61"/>
      <c r="H147" s="61"/>
      <c r="I147" s="66"/>
      <c r="J147" s="61">
        <v>2286</v>
      </c>
      <c r="K147" s="31"/>
      <c r="L147">
        <v>48</v>
      </c>
      <c r="M147" s="7">
        <v>47</v>
      </c>
      <c r="N147" s="7">
        <v>323</v>
      </c>
      <c r="O147" s="7">
        <v>1446</v>
      </c>
      <c r="P147" s="33">
        <v>1816</v>
      </c>
      <c r="Q147" s="7"/>
      <c r="R147" s="7"/>
      <c r="S147" s="7"/>
      <c r="T147" s="33"/>
      <c r="U147" s="7">
        <v>1816</v>
      </c>
    </row>
    <row r="148" spans="1:21" x14ac:dyDescent="0.3">
      <c r="A148">
        <v>49</v>
      </c>
      <c r="B148" s="61">
        <v>29</v>
      </c>
      <c r="C148" s="61">
        <v>506</v>
      </c>
      <c r="D148" s="61">
        <v>2117</v>
      </c>
      <c r="E148" s="66">
        <v>2652</v>
      </c>
      <c r="F148" s="61"/>
      <c r="G148" s="61"/>
      <c r="H148" s="61"/>
      <c r="I148" s="66"/>
      <c r="J148" s="61">
        <v>2652</v>
      </c>
      <c r="K148" s="31"/>
      <c r="L148">
        <v>49</v>
      </c>
      <c r="M148" s="7">
        <v>23</v>
      </c>
      <c r="N148" s="7">
        <v>398</v>
      </c>
      <c r="O148" s="7">
        <v>1696</v>
      </c>
      <c r="P148" s="33">
        <v>2117</v>
      </c>
      <c r="Q148" s="7"/>
      <c r="R148" s="7"/>
      <c r="S148" s="7"/>
      <c r="T148" s="33"/>
      <c r="U148" s="7">
        <v>2117</v>
      </c>
    </row>
    <row r="149" spans="1:21" x14ac:dyDescent="0.3">
      <c r="A149">
        <v>50</v>
      </c>
      <c r="B149" s="61">
        <v>24</v>
      </c>
      <c r="C149" s="61">
        <v>347</v>
      </c>
      <c r="D149" s="61">
        <v>1863</v>
      </c>
      <c r="E149" s="66">
        <v>2234</v>
      </c>
      <c r="F149" s="61"/>
      <c r="G149" s="61"/>
      <c r="H149" s="61"/>
      <c r="I149" s="66"/>
      <c r="J149" s="61">
        <v>2234</v>
      </c>
      <c r="K149" s="31"/>
      <c r="L149">
        <v>50</v>
      </c>
      <c r="M149" s="7">
        <v>24</v>
      </c>
      <c r="N149" s="7">
        <v>294</v>
      </c>
      <c r="O149" s="7">
        <v>1480</v>
      </c>
      <c r="P149" s="33">
        <v>1798</v>
      </c>
      <c r="Q149" s="7"/>
      <c r="R149" s="7"/>
      <c r="S149" s="7"/>
      <c r="T149" s="33"/>
      <c r="U149" s="7">
        <v>1798</v>
      </c>
    </row>
    <row r="150" spans="1:21" x14ac:dyDescent="0.3">
      <c r="A150">
        <v>51</v>
      </c>
      <c r="B150" s="61">
        <v>66</v>
      </c>
      <c r="C150" s="61">
        <v>348</v>
      </c>
      <c r="D150" s="61">
        <v>1541</v>
      </c>
      <c r="E150" s="66">
        <v>1955</v>
      </c>
      <c r="F150" s="61"/>
      <c r="G150" s="61"/>
      <c r="H150" s="61"/>
      <c r="I150" s="66"/>
      <c r="J150" s="61">
        <v>1955</v>
      </c>
      <c r="K150" s="31"/>
      <c r="L150">
        <v>51</v>
      </c>
      <c r="M150" s="7">
        <v>66</v>
      </c>
      <c r="N150" s="7">
        <v>300</v>
      </c>
      <c r="O150" s="7">
        <v>1264</v>
      </c>
      <c r="P150" s="33">
        <v>1630</v>
      </c>
      <c r="Q150" s="7"/>
      <c r="R150" s="7"/>
      <c r="S150" s="7"/>
      <c r="T150" s="33"/>
      <c r="U150" s="7">
        <v>1630</v>
      </c>
    </row>
    <row r="151" spans="1:21" x14ac:dyDescent="0.3">
      <c r="A151">
        <v>52</v>
      </c>
      <c r="B151" s="61">
        <v>94</v>
      </c>
      <c r="C151" s="61">
        <v>409</v>
      </c>
      <c r="D151" s="61">
        <v>1272</v>
      </c>
      <c r="E151" s="66">
        <v>1775</v>
      </c>
      <c r="F151" s="61"/>
      <c r="G151" s="61"/>
      <c r="H151" s="61"/>
      <c r="I151" s="66"/>
      <c r="J151" s="61">
        <v>1775</v>
      </c>
      <c r="K151" s="31"/>
      <c r="L151">
        <v>52</v>
      </c>
      <c r="M151" s="7">
        <v>82</v>
      </c>
      <c r="N151" s="7">
        <v>314</v>
      </c>
      <c r="O151" s="7">
        <v>1021</v>
      </c>
      <c r="P151" s="33">
        <v>1417</v>
      </c>
      <c r="Q151" s="7"/>
      <c r="R151" s="7"/>
      <c r="S151" s="7"/>
      <c r="T151" s="33"/>
      <c r="U151" s="7">
        <v>1417</v>
      </c>
    </row>
    <row r="152" spans="1:21" x14ac:dyDescent="0.3">
      <c r="A152">
        <v>53</v>
      </c>
      <c r="B152" s="61">
        <v>35</v>
      </c>
      <c r="C152" s="61">
        <v>333</v>
      </c>
      <c r="D152" s="61">
        <v>1639</v>
      </c>
      <c r="E152" s="66">
        <v>2007</v>
      </c>
      <c r="F152" s="61"/>
      <c r="G152" s="61"/>
      <c r="H152" s="61">
        <v>12</v>
      </c>
      <c r="I152" s="66">
        <v>12</v>
      </c>
      <c r="J152" s="61">
        <v>2019</v>
      </c>
      <c r="K152" s="31"/>
      <c r="L152">
        <v>53</v>
      </c>
      <c r="M152" s="7">
        <v>23</v>
      </c>
      <c r="N152" s="7">
        <v>319</v>
      </c>
      <c r="O152" s="7">
        <v>1340</v>
      </c>
      <c r="P152" s="33">
        <v>1682</v>
      </c>
      <c r="Q152" s="7"/>
      <c r="R152" s="7"/>
      <c r="S152" s="7">
        <v>0</v>
      </c>
      <c r="T152" s="33">
        <v>0</v>
      </c>
      <c r="U152" s="7">
        <v>1682</v>
      </c>
    </row>
    <row r="153" spans="1:21" x14ac:dyDescent="0.3">
      <c r="A153">
        <v>54</v>
      </c>
      <c r="B153" s="61">
        <v>35</v>
      </c>
      <c r="C153" s="61">
        <v>359</v>
      </c>
      <c r="D153" s="61">
        <v>1482</v>
      </c>
      <c r="E153" s="66">
        <v>1876</v>
      </c>
      <c r="F153" s="61"/>
      <c r="G153" s="61"/>
      <c r="H153" s="61"/>
      <c r="I153" s="66"/>
      <c r="J153" s="61">
        <v>1876</v>
      </c>
      <c r="K153" s="31"/>
      <c r="L153">
        <v>54</v>
      </c>
      <c r="M153" s="7">
        <v>24</v>
      </c>
      <c r="N153" s="7">
        <v>275</v>
      </c>
      <c r="O153" s="7">
        <v>1278</v>
      </c>
      <c r="P153" s="33">
        <v>1577</v>
      </c>
      <c r="Q153" s="7"/>
      <c r="R153" s="7"/>
      <c r="S153" s="7"/>
      <c r="T153" s="33"/>
      <c r="U153" s="7">
        <v>1577</v>
      </c>
    </row>
    <row r="154" spans="1:21" x14ac:dyDescent="0.3">
      <c r="A154">
        <v>55</v>
      </c>
      <c r="B154" s="61">
        <v>12</v>
      </c>
      <c r="C154" s="61">
        <v>251</v>
      </c>
      <c r="D154" s="61">
        <v>1470</v>
      </c>
      <c r="E154" s="66">
        <v>1733</v>
      </c>
      <c r="F154" s="61"/>
      <c r="G154" s="61"/>
      <c r="H154" s="61"/>
      <c r="I154" s="66"/>
      <c r="J154" s="61">
        <v>1733</v>
      </c>
      <c r="K154" s="31"/>
      <c r="L154">
        <v>55</v>
      </c>
      <c r="M154" s="7">
        <v>12</v>
      </c>
      <c r="N154" s="7">
        <v>216</v>
      </c>
      <c r="O154" s="7">
        <v>1200</v>
      </c>
      <c r="P154" s="33">
        <v>1428</v>
      </c>
      <c r="Q154" s="7"/>
      <c r="R154" s="7"/>
      <c r="S154" s="7"/>
      <c r="T154" s="33"/>
      <c r="U154" s="7">
        <v>1428</v>
      </c>
    </row>
    <row r="155" spans="1:21" x14ac:dyDescent="0.3">
      <c r="A155">
        <v>56</v>
      </c>
      <c r="B155" s="61">
        <v>68</v>
      </c>
      <c r="C155" s="61">
        <v>257</v>
      </c>
      <c r="D155" s="61">
        <v>1654</v>
      </c>
      <c r="E155" s="66">
        <v>1979</v>
      </c>
      <c r="F155" s="61"/>
      <c r="G155" s="61"/>
      <c r="H155" s="61">
        <v>24</v>
      </c>
      <c r="I155" s="66">
        <v>24</v>
      </c>
      <c r="J155" s="61">
        <v>2003</v>
      </c>
      <c r="K155" s="31"/>
      <c r="L155">
        <v>56</v>
      </c>
      <c r="M155" s="7">
        <v>68</v>
      </c>
      <c r="N155" s="7">
        <v>173</v>
      </c>
      <c r="O155" s="7">
        <v>1426</v>
      </c>
      <c r="P155" s="33">
        <v>1667</v>
      </c>
      <c r="Q155" s="7"/>
      <c r="R155" s="7"/>
      <c r="S155" s="7">
        <v>0</v>
      </c>
      <c r="T155" s="33">
        <v>0</v>
      </c>
      <c r="U155" s="7">
        <v>1667</v>
      </c>
    </row>
    <row r="156" spans="1:21" x14ac:dyDescent="0.3">
      <c r="A156">
        <v>57</v>
      </c>
      <c r="B156" s="61">
        <v>30</v>
      </c>
      <c r="C156" s="61">
        <v>132</v>
      </c>
      <c r="D156" s="61">
        <v>1314</v>
      </c>
      <c r="E156" s="66">
        <v>1476</v>
      </c>
      <c r="F156" s="61">
        <v>6</v>
      </c>
      <c r="G156" s="61"/>
      <c r="H156" s="61">
        <v>28</v>
      </c>
      <c r="I156" s="66">
        <v>34</v>
      </c>
      <c r="J156" s="61">
        <v>1510</v>
      </c>
      <c r="K156" s="31"/>
      <c r="L156">
        <v>57</v>
      </c>
      <c r="M156" s="7">
        <v>30</v>
      </c>
      <c r="N156" s="7">
        <v>120</v>
      </c>
      <c r="O156" s="7">
        <v>1194</v>
      </c>
      <c r="P156" s="33">
        <v>1344</v>
      </c>
      <c r="Q156" s="7">
        <v>6</v>
      </c>
      <c r="R156" s="7"/>
      <c r="S156" s="7">
        <v>4</v>
      </c>
      <c r="T156" s="33">
        <v>10</v>
      </c>
      <c r="U156" s="7">
        <v>1354</v>
      </c>
    </row>
    <row r="157" spans="1:21" x14ac:dyDescent="0.3">
      <c r="A157">
        <v>58</v>
      </c>
      <c r="B157" s="61">
        <v>47</v>
      </c>
      <c r="C157" s="61">
        <v>253</v>
      </c>
      <c r="D157" s="61">
        <v>1496</v>
      </c>
      <c r="E157" s="66">
        <v>1796</v>
      </c>
      <c r="F157" s="61">
        <v>10</v>
      </c>
      <c r="G157" s="61"/>
      <c r="H157" s="61">
        <v>28</v>
      </c>
      <c r="I157" s="66">
        <v>38</v>
      </c>
      <c r="J157" s="61">
        <v>1834</v>
      </c>
      <c r="K157" s="31"/>
      <c r="L157">
        <v>58</v>
      </c>
      <c r="M157" s="7">
        <v>36</v>
      </c>
      <c r="N157" s="7">
        <v>205</v>
      </c>
      <c r="O157" s="7">
        <v>1345</v>
      </c>
      <c r="P157" s="33">
        <v>1586</v>
      </c>
      <c r="Q157" s="7">
        <v>0</v>
      </c>
      <c r="R157" s="7"/>
      <c r="S157" s="7">
        <v>9</v>
      </c>
      <c r="T157" s="33">
        <v>9</v>
      </c>
      <c r="U157" s="7">
        <v>1595</v>
      </c>
    </row>
    <row r="158" spans="1:21" x14ac:dyDescent="0.3">
      <c r="A158">
        <v>59</v>
      </c>
      <c r="B158" s="61">
        <v>48</v>
      </c>
      <c r="C158" s="61">
        <v>304</v>
      </c>
      <c r="D158" s="61">
        <v>1331</v>
      </c>
      <c r="E158" s="66">
        <v>1683</v>
      </c>
      <c r="F158" s="61">
        <v>12</v>
      </c>
      <c r="G158" s="61">
        <v>5</v>
      </c>
      <c r="H158" s="61">
        <v>72</v>
      </c>
      <c r="I158" s="66">
        <v>89</v>
      </c>
      <c r="J158" s="61">
        <v>1772</v>
      </c>
      <c r="K158" s="31"/>
      <c r="L158">
        <v>59</v>
      </c>
      <c r="M158" s="7">
        <v>48</v>
      </c>
      <c r="N158" s="7">
        <v>286</v>
      </c>
      <c r="O158" s="7">
        <v>1141</v>
      </c>
      <c r="P158" s="33">
        <v>1475</v>
      </c>
      <c r="Q158" s="7">
        <v>0</v>
      </c>
      <c r="R158" s="7">
        <v>5</v>
      </c>
      <c r="S158" s="7">
        <v>67</v>
      </c>
      <c r="T158" s="33">
        <v>72</v>
      </c>
      <c r="U158" s="7">
        <v>1547</v>
      </c>
    </row>
    <row r="159" spans="1:21" x14ac:dyDescent="0.3">
      <c r="A159">
        <v>60</v>
      </c>
      <c r="B159" s="61">
        <v>24</v>
      </c>
      <c r="C159" s="61">
        <v>132</v>
      </c>
      <c r="D159" s="61">
        <v>1072</v>
      </c>
      <c r="E159" s="66">
        <v>1228</v>
      </c>
      <c r="F159" s="61">
        <v>10</v>
      </c>
      <c r="G159" s="61">
        <v>12</v>
      </c>
      <c r="H159" s="61">
        <v>206</v>
      </c>
      <c r="I159" s="66">
        <v>228</v>
      </c>
      <c r="J159" s="61">
        <v>1456</v>
      </c>
      <c r="K159" s="31"/>
      <c r="L159">
        <v>60</v>
      </c>
      <c r="M159" s="7">
        <v>12</v>
      </c>
      <c r="N159" s="7">
        <v>84</v>
      </c>
      <c r="O159" s="7">
        <v>867</v>
      </c>
      <c r="P159" s="33">
        <v>963</v>
      </c>
      <c r="Q159" s="7">
        <v>10</v>
      </c>
      <c r="R159" s="7">
        <v>12</v>
      </c>
      <c r="S159" s="7">
        <v>123</v>
      </c>
      <c r="T159" s="33">
        <v>145</v>
      </c>
      <c r="U159" s="7">
        <v>1108</v>
      </c>
    </row>
    <row r="160" spans="1:21" x14ac:dyDescent="0.3">
      <c r="A160">
        <v>61</v>
      </c>
      <c r="B160" s="61">
        <v>12</v>
      </c>
      <c r="C160" s="61">
        <v>162</v>
      </c>
      <c r="D160" s="61">
        <v>772</v>
      </c>
      <c r="E160" s="66">
        <v>946</v>
      </c>
      <c r="F160" s="61"/>
      <c r="G160" s="61">
        <v>30</v>
      </c>
      <c r="H160" s="61">
        <v>247</v>
      </c>
      <c r="I160" s="66">
        <v>277</v>
      </c>
      <c r="J160" s="61">
        <v>1223</v>
      </c>
      <c r="K160" s="31"/>
      <c r="L160">
        <v>61</v>
      </c>
      <c r="M160" s="7">
        <v>12</v>
      </c>
      <c r="N160" s="7">
        <v>138</v>
      </c>
      <c r="O160" s="7">
        <v>616</v>
      </c>
      <c r="P160" s="33">
        <v>766</v>
      </c>
      <c r="Q160" s="7"/>
      <c r="R160" s="7">
        <v>18</v>
      </c>
      <c r="S160" s="7">
        <v>163</v>
      </c>
      <c r="T160" s="33">
        <v>181</v>
      </c>
      <c r="U160" s="7">
        <v>947</v>
      </c>
    </row>
    <row r="161" spans="1:21" x14ac:dyDescent="0.3">
      <c r="A161">
        <v>62</v>
      </c>
      <c r="B161" s="61"/>
      <c r="C161" s="61">
        <v>69</v>
      </c>
      <c r="D161" s="61">
        <v>523</v>
      </c>
      <c r="E161" s="66">
        <v>592</v>
      </c>
      <c r="F161" s="61"/>
      <c r="G161" s="61">
        <v>52</v>
      </c>
      <c r="H161" s="61">
        <v>199</v>
      </c>
      <c r="I161" s="66">
        <v>251</v>
      </c>
      <c r="J161" s="61">
        <v>843</v>
      </c>
      <c r="K161" s="31"/>
      <c r="L161">
        <v>62</v>
      </c>
      <c r="M161" s="7"/>
      <c r="N161" s="7">
        <v>33</v>
      </c>
      <c r="O161" s="7">
        <v>407</v>
      </c>
      <c r="P161" s="33">
        <v>440</v>
      </c>
      <c r="Q161" s="7"/>
      <c r="R161" s="7">
        <v>40</v>
      </c>
      <c r="S161" s="7">
        <v>147</v>
      </c>
      <c r="T161" s="33">
        <v>187</v>
      </c>
      <c r="U161" s="7">
        <v>627</v>
      </c>
    </row>
    <row r="162" spans="1:21" x14ac:dyDescent="0.3">
      <c r="A162">
        <v>63</v>
      </c>
      <c r="B162" s="61">
        <v>12</v>
      </c>
      <c r="C162" s="61">
        <v>30</v>
      </c>
      <c r="D162" s="61">
        <v>382</v>
      </c>
      <c r="E162" s="66">
        <v>424</v>
      </c>
      <c r="F162" s="61"/>
      <c r="G162" s="61">
        <v>75</v>
      </c>
      <c r="H162" s="61">
        <v>265</v>
      </c>
      <c r="I162" s="66">
        <v>340</v>
      </c>
      <c r="J162" s="61">
        <v>764</v>
      </c>
      <c r="K162" s="31"/>
      <c r="L162">
        <v>63</v>
      </c>
      <c r="M162" s="7">
        <v>12</v>
      </c>
      <c r="N162" s="7">
        <v>0</v>
      </c>
      <c r="O162" s="7">
        <v>252</v>
      </c>
      <c r="P162" s="33">
        <v>264</v>
      </c>
      <c r="Q162" s="7"/>
      <c r="R162" s="7">
        <v>36</v>
      </c>
      <c r="S162" s="7">
        <v>180</v>
      </c>
      <c r="T162" s="33">
        <v>216</v>
      </c>
      <c r="U162" s="7">
        <v>480</v>
      </c>
    </row>
    <row r="163" spans="1:21" x14ac:dyDescent="0.3">
      <c r="A163">
        <v>64</v>
      </c>
      <c r="B163" s="61"/>
      <c r="C163" s="61">
        <v>55</v>
      </c>
      <c r="D163" s="61">
        <v>112</v>
      </c>
      <c r="E163" s="66">
        <v>167</v>
      </c>
      <c r="F163" s="61">
        <v>12</v>
      </c>
      <c r="G163" s="61">
        <v>60</v>
      </c>
      <c r="H163" s="61">
        <v>284</v>
      </c>
      <c r="I163" s="66">
        <v>356</v>
      </c>
      <c r="J163" s="61">
        <v>523</v>
      </c>
      <c r="K163" s="31"/>
      <c r="L163">
        <v>64</v>
      </c>
      <c r="M163" s="7"/>
      <c r="N163" s="7">
        <v>43</v>
      </c>
      <c r="O163" s="7">
        <v>60</v>
      </c>
      <c r="P163" s="33">
        <v>103</v>
      </c>
      <c r="Q163" s="7">
        <v>12</v>
      </c>
      <c r="R163" s="7">
        <v>48</v>
      </c>
      <c r="S163" s="7">
        <v>216</v>
      </c>
      <c r="T163" s="33">
        <v>276</v>
      </c>
      <c r="U163" s="7">
        <v>379</v>
      </c>
    </row>
    <row r="164" spans="1:21" x14ac:dyDescent="0.3">
      <c r="A164">
        <v>65</v>
      </c>
      <c r="B164" s="61"/>
      <c r="C164" s="61"/>
      <c r="D164" s="61">
        <v>131</v>
      </c>
      <c r="E164" s="66">
        <v>131</v>
      </c>
      <c r="F164" s="61"/>
      <c r="G164" s="61">
        <v>72</v>
      </c>
      <c r="H164" s="61">
        <v>287</v>
      </c>
      <c r="I164" s="66">
        <v>359</v>
      </c>
      <c r="J164" s="61">
        <v>490</v>
      </c>
      <c r="K164" s="31"/>
      <c r="L164">
        <v>65</v>
      </c>
      <c r="M164" s="7"/>
      <c r="N164" s="7"/>
      <c r="O164" s="7">
        <v>90</v>
      </c>
      <c r="P164" s="33">
        <v>90</v>
      </c>
      <c r="Q164" s="7"/>
      <c r="R164" s="7">
        <v>60</v>
      </c>
      <c r="S164" s="7">
        <v>208</v>
      </c>
      <c r="T164" s="33">
        <v>268</v>
      </c>
      <c r="U164" s="7">
        <v>358</v>
      </c>
    </row>
    <row r="165" spans="1:21" x14ac:dyDescent="0.3">
      <c r="A165">
        <v>66</v>
      </c>
      <c r="B165" s="61"/>
      <c r="C165" s="61"/>
      <c r="D165" s="61">
        <v>68</v>
      </c>
      <c r="E165" s="66">
        <v>68</v>
      </c>
      <c r="F165" s="61">
        <v>12</v>
      </c>
      <c r="G165" s="61">
        <v>72</v>
      </c>
      <c r="H165" s="61">
        <v>243</v>
      </c>
      <c r="I165" s="66">
        <v>327</v>
      </c>
      <c r="J165" s="61">
        <v>395</v>
      </c>
      <c r="K165" s="31"/>
      <c r="L165">
        <v>66</v>
      </c>
      <c r="M165" s="7"/>
      <c r="N165" s="7"/>
      <c r="O165" s="7">
        <v>32</v>
      </c>
      <c r="P165" s="33">
        <v>32</v>
      </c>
      <c r="Q165" s="7">
        <v>12</v>
      </c>
      <c r="R165" s="7">
        <v>24</v>
      </c>
      <c r="S165" s="7">
        <v>183</v>
      </c>
      <c r="T165" s="33">
        <v>219</v>
      </c>
      <c r="U165" s="7">
        <v>251</v>
      </c>
    </row>
    <row r="166" spans="1:21" x14ac:dyDescent="0.3">
      <c r="A166">
        <v>67</v>
      </c>
      <c r="B166" s="61"/>
      <c r="C166" s="61">
        <v>35</v>
      </c>
      <c r="D166" s="61">
        <v>12</v>
      </c>
      <c r="E166" s="66">
        <v>47</v>
      </c>
      <c r="F166" s="61">
        <v>12</v>
      </c>
      <c r="G166" s="61">
        <v>25</v>
      </c>
      <c r="H166" s="61">
        <v>167</v>
      </c>
      <c r="I166" s="66">
        <v>204</v>
      </c>
      <c r="J166" s="61">
        <v>251</v>
      </c>
      <c r="K166" s="31"/>
      <c r="L166">
        <v>67</v>
      </c>
      <c r="M166" s="7"/>
      <c r="N166" s="7">
        <v>0</v>
      </c>
      <c r="O166" s="7">
        <v>0</v>
      </c>
      <c r="P166" s="33">
        <v>0</v>
      </c>
      <c r="Q166" s="7">
        <v>12</v>
      </c>
      <c r="R166" s="7">
        <v>24</v>
      </c>
      <c r="S166" s="7">
        <v>119</v>
      </c>
      <c r="T166" s="33">
        <v>155</v>
      </c>
      <c r="U166" s="7">
        <v>155</v>
      </c>
    </row>
    <row r="167" spans="1:21" x14ac:dyDescent="0.3">
      <c r="A167">
        <v>68</v>
      </c>
      <c r="B167" s="61">
        <v>12</v>
      </c>
      <c r="C167" s="61"/>
      <c r="D167" s="61">
        <v>43</v>
      </c>
      <c r="E167" s="66">
        <v>55</v>
      </c>
      <c r="F167" s="61"/>
      <c r="G167" s="61">
        <v>48</v>
      </c>
      <c r="H167" s="61">
        <v>185</v>
      </c>
      <c r="I167" s="66">
        <v>233</v>
      </c>
      <c r="J167" s="61">
        <v>288</v>
      </c>
      <c r="K167" s="31"/>
      <c r="L167">
        <v>68</v>
      </c>
      <c r="M167" s="7">
        <v>0</v>
      </c>
      <c r="N167" s="7"/>
      <c r="O167" s="7">
        <v>0</v>
      </c>
      <c r="P167" s="33">
        <v>0</v>
      </c>
      <c r="Q167" s="7"/>
      <c r="R167" s="7">
        <v>24</v>
      </c>
      <c r="S167" s="7">
        <v>120</v>
      </c>
      <c r="T167" s="33">
        <v>144</v>
      </c>
      <c r="U167" s="7">
        <v>144</v>
      </c>
    </row>
    <row r="168" spans="1:21" x14ac:dyDescent="0.3">
      <c r="A168">
        <v>69</v>
      </c>
      <c r="B168" s="61"/>
      <c r="C168" s="61"/>
      <c r="D168" s="61">
        <v>24</v>
      </c>
      <c r="E168" s="66">
        <v>24</v>
      </c>
      <c r="F168" s="61"/>
      <c r="G168" s="61">
        <v>36</v>
      </c>
      <c r="H168" s="61">
        <v>192</v>
      </c>
      <c r="I168" s="66">
        <v>228</v>
      </c>
      <c r="J168" s="61">
        <v>252</v>
      </c>
      <c r="K168" s="31"/>
      <c r="L168">
        <v>69</v>
      </c>
      <c r="M168" s="7"/>
      <c r="N168" s="7"/>
      <c r="O168" s="7">
        <v>0</v>
      </c>
      <c r="P168" s="33">
        <v>0</v>
      </c>
      <c r="Q168" s="7"/>
      <c r="R168" s="7">
        <v>36</v>
      </c>
      <c r="S168" s="7">
        <v>168</v>
      </c>
      <c r="T168" s="33">
        <v>204</v>
      </c>
      <c r="U168" s="7">
        <v>204</v>
      </c>
    </row>
    <row r="169" spans="1:21" x14ac:dyDescent="0.3">
      <c r="A169">
        <v>70</v>
      </c>
      <c r="B169" s="61"/>
      <c r="C169" s="61"/>
      <c r="D169" s="61">
        <v>12</v>
      </c>
      <c r="E169" s="66">
        <v>12</v>
      </c>
      <c r="F169" s="61"/>
      <c r="G169" s="61">
        <v>12</v>
      </c>
      <c r="H169" s="61">
        <v>144</v>
      </c>
      <c r="I169" s="66">
        <v>156</v>
      </c>
      <c r="J169" s="61">
        <v>168</v>
      </c>
      <c r="K169" s="31"/>
      <c r="L169">
        <v>70</v>
      </c>
      <c r="M169" s="7"/>
      <c r="N169" s="7"/>
      <c r="O169" s="7">
        <v>0</v>
      </c>
      <c r="P169" s="33">
        <v>0</v>
      </c>
      <c r="Q169" s="7"/>
      <c r="R169" s="7">
        <v>12</v>
      </c>
      <c r="S169" s="7">
        <v>84</v>
      </c>
      <c r="T169" s="33">
        <v>96</v>
      </c>
      <c r="U169" s="7">
        <v>96</v>
      </c>
    </row>
    <row r="170" spans="1:21" x14ac:dyDescent="0.3">
      <c r="A170">
        <v>71</v>
      </c>
      <c r="B170" s="61"/>
      <c r="C170" s="61"/>
      <c r="D170" s="61">
        <v>1</v>
      </c>
      <c r="E170" s="66">
        <v>1</v>
      </c>
      <c r="F170" s="61"/>
      <c r="G170" s="61">
        <v>36</v>
      </c>
      <c r="H170" s="61">
        <v>131</v>
      </c>
      <c r="I170" s="66">
        <v>167</v>
      </c>
      <c r="J170" s="61">
        <v>168</v>
      </c>
      <c r="K170" s="31"/>
      <c r="L170">
        <v>71</v>
      </c>
      <c r="M170" s="7"/>
      <c r="N170" s="7"/>
      <c r="O170" s="7">
        <v>0</v>
      </c>
      <c r="P170" s="33">
        <v>0</v>
      </c>
      <c r="Q170" s="7"/>
      <c r="R170" s="7">
        <v>24</v>
      </c>
      <c r="S170" s="7">
        <v>84</v>
      </c>
      <c r="T170" s="33">
        <v>108</v>
      </c>
      <c r="U170" s="7">
        <v>108</v>
      </c>
    </row>
    <row r="171" spans="1:21" x14ac:dyDescent="0.3">
      <c r="A171">
        <v>72</v>
      </c>
      <c r="B171" s="61"/>
      <c r="C171" s="61"/>
      <c r="D171" s="61">
        <v>61</v>
      </c>
      <c r="E171" s="66">
        <v>61</v>
      </c>
      <c r="F171" s="61"/>
      <c r="G171" s="61">
        <v>12</v>
      </c>
      <c r="H171" s="61">
        <v>131</v>
      </c>
      <c r="I171" s="66">
        <v>143</v>
      </c>
      <c r="J171" s="61">
        <v>204</v>
      </c>
      <c r="K171" s="31"/>
      <c r="L171">
        <v>72</v>
      </c>
      <c r="M171" s="7"/>
      <c r="N171" s="7"/>
      <c r="O171" s="7">
        <v>13</v>
      </c>
      <c r="P171" s="33">
        <v>13</v>
      </c>
      <c r="Q171" s="7"/>
      <c r="R171" s="7">
        <v>0</v>
      </c>
      <c r="S171" s="7">
        <v>71</v>
      </c>
      <c r="T171" s="33">
        <v>71</v>
      </c>
      <c r="U171" s="7">
        <v>84</v>
      </c>
    </row>
    <row r="172" spans="1:21" x14ac:dyDescent="0.3">
      <c r="A172">
        <v>73</v>
      </c>
      <c r="B172" s="61"/>
      <c r="C172" s="61"/>
      <c r="D172" s="61">
        <v>24</v>
      </c>
      <c r="E172" s="66">
        <v>24</v>
      </c>
      <c r="F172" s="61"/>
      <c r="G172" s="61">
        <v>12</v>
      </c>
      <c r="H172" s="61">
        <v>114</v>
      </c>
      <c r="I172" s="66">
        <v>126</v>
      </c>
      <c r="J172" s="61">
        <v>150</v>
      </c>
      <c r="K172" s="31"/>
      <c r="L172">
        <v>73</v>
      </c>
      <c r="M172" s="7"/>
      <c r="N172" s="7"/>
      <c r="O172" s="7">
        <v>12</v>
      </c>
      <c r="P172" s="33">
        <v>12</v>
      </c>
      <c r="Q172" s="7"/>
      <c r="R172" s="7">
        <v>12</v>
      </c>
      <c r="S172" s="7">
        <v>78</v>
      </c>
      <c r="T172" s="33">
        <v>90</v>
      </c>
      <c r="U172" s="7">
        <v>102</v>
      </c>
    </row>
    <row r="173" spans="1:21" x14ac:dyDescent="0.3">
      <c r="A173">
        <v>74</v>
      </c>
      <c r="B173" s="61"/>
      <c r="C173" s="61"/>
      <c r="D173" s="61">
        <v>12</v>
      </c>
      <c r="E173" s="66">
        <v>12</v>
      </c>
      <c r="F173" s="61"/>
      <c r="G173" s="61"/>
      <c r="H173" s="61">
        <v>60</v>
      </c>
      <c r="I173" s="66">
        <v>60</v>
      </c>
      <c r="J173" s="61">
        <v>72</v>
      </c>
      <c r="K173" s="31"/>
      <c r="L173">
        <v>74</v>
      </c>
      <c r="M173" s="7"/>
      <c r="N173" s="7"/>
      <c r="O173" s="7">
        <v>0</v>
      </c>
      <c r="P173" s="33">
        <v>0</v>
      </c>
      <c r="Q173" s="7"/>
      <c r="R173" s="7"/>
      <c r="S173" s="7">
        <v>36</v>
      </c>
      <c r="T173" s="33">
        <v>36</v>
      </c>
      <c r="U173" s="7">
        <v>36</v>
      </c>
    </row>
    <row r="174" spans="1:21" x14ac:dyDescent="0.3">
      <c r="A174">
        <v>75</v>
      </c>
      <c r="B174" s="61"/>
      <c r="C174" s="61"/>
      <c r="D174" s="61">
        <v>12</v>
      </c>
      <c r="E174" s="66">
        <v>12</v>
      </c>
      <c r="F174" s="61"/>
      <c r="G174" s="61">
        <v>36</v>
      </c>
      <c r="H174" s="61">
        <v>99</v>
      </c>
      <c r="I174" s="66">
        <v>135</v>
      </c>
      <c r="J174" s="61">
        <v>147</v>
      </c>
      <c r="K174" s="31"/>
      <c r="L174">
        <v>75</v>
      </c>
      <c r="M174" s="7"/>
      <c r="N174" s="7"/>
      <c r="O174" s="7">
        <v>0</v>
      </c>
      <c r="P174" s="33">
        <v>0</v>
      </c>
      <c r="Q174" s="7"/>
      <c r="R174" s="7">
        <v>12</v>
      </c>
      <c r="S174" s="7">
        <v>72</v>
      </c>
      <c r="T174" s="33">
        <v>84</v>
      </c>
      <c r="U174" s="7">
        <v>84</v>
      </c>
    </row>
    <row r="175" spans="1:21" x14ac:dyDescent="0.3">
      <c r="A175">
        <v>76</v>
      </c>
      <c r="B175" s="61"/>
      <c r="C175" s="61"/>
      <c r="D175" s="61"/>
      <c r="E175" s="66"/>
      <c r="F175" s="61"/>
      <c r="G175" s="61">
        <v>12</v>
      </c>
      <c r="H175" s="61">
        <v>71</v>
      </c>
      <c r="I175" s="66">
        <v>83</v>
      </c>
      <c r="J175" s="61">
        <v>83</v>
      </c>
      <c r="K175" s="31"/>
      <c r="L175">
        <v>76</v>
      </c>
      <c r="M175" s="7"/>
      <c r="N175" s="7"/>
      <c r="O175" s="7"/>
      <c r="P175" s="33"/>
      <c r="Q175" s="7"/>
      <c r="R175" s="7">
        <v>0</v>
      </c>
      <c r="S175" s="7">
        <v>59</v>
      </c>
      <c r="T175" s="33">
        <v>59</v>
      </c>
      <c r="U175" s="7">
        <v>59</v>
      </c>
    </row>
    <row r="176" spans="1:21" x14ac:dyDescent="0.3">
      <c r="A176">
        <v>77</v>
      </c>
      <c r="B176" s="61"/>
      <c r="C176" s="61"/>
      <c r="D176" s="61">
        <v>12</v>
      </c>
      <c r="E176" s="66">
        <v>12</v>
      </c>
      <c r="F176" s="61"/>
      <c r="G176" s="61"/>
      <c r="H176" s="61">
        <v>47</v>
      </c>
      <c r="I176" s="66">
        <v>47</v>
      </c>
      <c r="J176" s="61">
        <v>59</v>
      </c>
      <c r="K176" s="31"/>
      <c r="L176">
        <v>77</v>
      </c>
      <c r="M176" s="7"/>
      <c r="N176" s="7"/>
      <c r="O176" s="7">
        <v>0</v>
      </c>
      <c r="P176" s="33">
        <v>0</v>
      </c>
      <c r="Q176" s="7"/>
      <c r="R176" s="7"/>
      <c r="S176" s="7">
        <v>36</v>
      </c>
      <c r="T176" s="33">
        <v>36</v>
      </c>
      <c r="U176" s="7">
        <v>36</v>
      </c>
    </row>
    <row r="177" spans="1:21" x14ac:dyDescent="0.3">
      <c r="A177">
        <v>78</v>
      </c>
      <c r="B177" s="61"/>
      <c r="C177" s="61"/>
      <c r="D177" s="61">
        <v>1</v>
      </c>
      <c r="E177" s="66">
        <v>1</v>
      </c>
      <c r="F177" s="61"/>
      <c r="G177" s="61">
        <v>12</v>
      </c>
      <c r="H177" s="61">
        <v>36</v>
      </c>
      <c r="I177" s="66">
        <v>48</v>
      </c>
      <c r="J177" s="61">
        <v>49</v>
      </c>
      <c r="K177" s="31"/>
      <c r="L177">
        <v>78</v>
      </c>
      <c r="M177" s="7"/>
      <c r="N177" s="7"/>
      <c r="O177" s="7">
        <v>0</v>
      </c>
      <c r="P177" s="33">
        <v>0</v>
      </c>
      <c r="Q177" s="7"/>
      <c r="R177" s="7">
        <v>12</v>
      </c>
      <c r="S177" s="7">
        <v>12</v>
      </c>
      <c r="T177" s="33">
        <v>24</v>
      </c>
      <c r="U177" s="7">
        <v>24</v>
      </c>
    </row>
    <row r="178" spans="1:21" x14ac:dyDescent="0.3">
      <c r="A178">
        <v>79</v>
      </c>
      <c r="B178" s="61"/>
      <c r="C178" s="61"/>
      <c r="D178" s="61"/>
      <c r="E178" s="66"/>
      <c r="F178" s="61"/>
      <c r="G178" s="61"/>
      <c r="H178" s="61">
        <v>36</v>
      </c>
      <c r="I178" s="66">
        <v>36</v>
      </c>
      <c r="J178" s="61">
        <v>36</v>
      </c>
      <c r="K178" s="31"/>
      <c r="L178">
        <v>79</v>
      </c>
      <c r="M178" s="7"/>
      <c r="N178" s="7"/>
      <c r="O178" s="7"/>
      <c r="P178" s="33"/>
      <c r="Q178" s="7"/>
      <c r="R178" s="7"/>
      <c r="S178" s="7">
        <v>24</v>
      </c>
      <c r="T178" s="33">
        <v>24</v>
      </c>
      <c r="U178" s="7">
        <v>24</v>
      </c>
    </row>
    <row r="179" spans="1:21" x14ac:dyDescent="0.3">
      <c r="A179">
        <v>80</v>
      </c>
      <c r="B179" s="61"/>
      <c r="C179" s="61"/>
      <c r="D179" s="61">
        <v>9</v>
      </c>
      <c r="E179" s="66">
        <v>9</v>
      </c>
      <c r="F179" s="61"/>
      <c r="G179" s="61">
        <v>12</v>
      </c>
      <c r="H179" s="61">
        <v>51</v>
      </c>
      <c r="I179" s="66">
        <v>63</v>
      </c>
      <c r="J179" s="61">
        <v>72</v>
      </c>
      <c r="K179" s="31"/>
      <c r="L179">
        <v>80</v>
      </c>
      <c r="M179" s="7"/>
      <c r="N179" s="7"/>
      <c r="O179" s="7">
        <v>0</v>
      </c>
      <c r="P179" s="33">
        <v>0</v>
      </c>
      <c r="Q179" s="7"/>
      <c r="R179" s="7">
        <v>12</v>
      </c>
      <c r="S179" s="7">
        <v>48</v>
      </c>
      <c r="T179" s="33">
        <v>60</v>
      </c>
      <c r="U179" s="7">
        <v>60</v>
      </c>
    </row>
    <row r="180" spans="1:21" x14ac:dyDescent="0.3">
      <c r="A180">
        <v>81</v>
      </c>
      <c r="B180" s="61"/>
      <c r="C180" s="61"/>
      <c r="D180" s="61"/>
      <c r="E180" s="66"/>
      <c r="F180" s="61"/>
      <c r="G180" s="61"/>
      <c r="H180" s="61">
        <v>72</v>
      </c>
      <c r="I180" s="66">
        <v>72</v>
      </c>
      <c r="J180" s="61">
        <v>72</v>
      </c>
      <c r="K180" s="31"/>
      <c r="L180">
        <v>81</v>
      </c>
      <c r="M180" s="7"/>
      <c r="N180" s="7"/>
      <c r="O180" s="7"/>
      <c r="P180" s="33"/>
      <c r="Q180" s="7"/>
      <c r="R180" s="7"/>
      <c r="S180" s="7">
        <v>36</v>
      </c>
      <c r="T180" s="33">
        <v>36</v>
      </c>
      <c r="U180" s="7">
        <v>36</v>
      </c>
    </row>
    <row r="181" spans="1:21" x14ac:dyDescent="0.3">
      <c r="A181">
        <v>82</v>
      </c>
      <c r="B181" s="61"/>
      <c r="C181" s="61"/>
      <c r="D181" s="61"/>
      <c r="E181" s="66"/>
      <c r="F181" s="61"/>
      <c r="G181" s="61"/>
      <c r="H181" s="61">
        <v>12</v>
      </c>
      <c r="I181" s="66">
        <v>12</v>
      </c>
      <c r="J181" s="61">
        <v>12</v>
      </c>
      <c r="K181" s="31"/>
      <c r="L181">
        <v>82</v>
      </c>
      <c r="M181" s="7"/>
      <c r="N181" s="7"/>
      <c r="O181" s="7"/>
      <c r="P181" s="33"/>
      <c r="Q181" s="7"/>
      <c r="R181" s="7"/>
      <c r="S181" s="7">
        <v>12</v>
      </c>
      <c r="T181" s="33">
        <v>12</v>
      </c>
      <c r="U181" s="7">
        <v>12</v>
      </c>
    </row>
    <row r="182" spans="1:21" x14ac:dyDescent="0.3">
      <c r="A182">
        <v>83</v>
      </c>
      <c r="B182" s="61"/>
      <c r="C182" s="61"/>
      <c r="D182" s="61"/>
      <c r="E182" s="66"/>
      <c r="F182" s="61"/>
      <c r="G182" s="61">
        <v>12</v>
      </c>
      <c r="H182" s="61">
        <v>12</v>
      </c>
      <c r="I182" s="66">
        <v>24</v>
      </c>
      <c r="J182" s="61">
        <v>24</v>
      </c>
      <c r="K182" s="31"/>
      <c r="L182">
        <v>83</v>
      </c>
      <c r="M182" s="7"/>
      <c r="N182" s="7"/>
      <c r="O182" s="7"/>
      <c r="P182" s="33"/>
      <c r="Q182" s="7"/>
      <c r="R182" s="7">
        <v>12</v>
      </c>
      <c r="S182" s="7">
        <v>12</v>
      </c>
      <c r="T182" s="33">
        <v>24</v>
      </c>
      <c r="U182" s="7">
        <v>24</v>
      </c>
    </row>
    <row r="183" spans="1:21" x14ac:dyDescent="0.3">
      <c r="A183">
        <v>84</v>
      </c>
      <c r="B183" s="61"/>
      <c r="C183" s="61"/>
      <c r="D183" s="61"/>
      <c r="E183" s="66"/>
      <c r="F183" s="61"/>
      <c r="G183" s="61">
        <v>12</v>
      </c>
      <c r="H183" s="61"/>
      <c r="I183" s="66">
        <v>12</v>
      </c>
      <c r="J183" s="61">
        <v>12</v>
      </c>
      <c r="K183" s="31"/>
      <c r="L183">
        <v>84</v>
      </c>
      <c r="M183" s="7"/>
      <c r="N183" s="7"/>
      <c r="O183" s="7"/>
      <c r="P183" s="33"/>
      <c r="Q183" s="7"/>
      <c r="R183" s="7">
        <v>12</v>
      </c>
      <c r="S183" s="7"/>
      <c r="T183" s="33">
        <v>12</v>
      </c>
      <c r="U183" s="7">
        <v>12</v>
      </c>
    </row>
    <row r="184" spans="1:21" x14ac:dyDescent="0.3">
      <c r="A184">
        <v>85</v>
      </c>
      <c r="B184" s="61"/>
      <c r="C184" s="61"/>
      <c r="D184" s="61"/>
      <c r="E184" s="66"/>
      <c r="F184" s="61"/>
      <c r="G184" s="61"/>
      <c r="H184" s="61">
        <v>12</v>
      </c>
      <c r="I184" s="66">
        <v>12</v>
      </c>
      <c r="J184" s="61">
        <v>12</v>
      </c>
      <c r="K184" s="31"/>
      <c r="L184">
        <v>85</v>
      </c>
      <c r="M184" s="7"/>
      <c r="N184" s="7"/>
      <c r="O184" s="7"/>
      <c r="P184" s="33"/>
      <c r="Q184" s="7"/>
      <c r="R184" s="7"/>
      <c r="S184" s="7">
        <v>0</v>
      </c>
      <c r="T184" s="33">
        <v>0</v>
      </c>
      <c r="U184" s="7">
        <v>0</v>
      </c>
    </row>
    <row r="185" spans="1:21" x14ac:dyDescent="0.3">
      <c r="A185">
        <v>88</v>
      </c>
      <c r="B185" s="61"/>
      <c r="C185" s="61"/>
      <c r="D185" s="61"/>
      <c r="E185" s="66"/>
      <c r="F185" s="61"/>
      <c r="G185" s="61"/>
      <c r="H185" s="61">
        <v>12</v>
      </c>
      <c r="I185" s="66">
        <v>12</v>
      </c>
      <c r="J185" s="61">
        <v>12</v>
      </c>
      <c r="K185" s="31"/>
      <c r="L185">
        <v>88</v>
      </c>
      <c r="M185" s="7"/>
      <c r="N185" s="7"/>
      <c r="O185" s="7"/>
      <c r="P185" s="33"/>
      <c r="Q185" s="7"/>
      <c r="R185" s="7"/>
      <c r="S185" s="7">
        <v>12</v>
      </c>
      <c r="T185" s="33">
        <v>12</v>
      </c>
      <c r="U185" s="7">
        <v>12</v>
      </c>
    </row>
    <row r="186" spans="1:21" x14ac:dyDescent="0.3">
      <c r="A186">
        <v>89</v>
      </c>
      <c r="B186" s="61"/>
      <c r="C186" s="61"/>
      <c r="D186" s="61"/>
      <c r="E186" s="66"/>
      <c r="F186" s="61"/>
      <c r="G186" s="61"/>
      <c r="H186" s="61">
        <v>5</v>
      </c>
      <c r="I186" s="66">
        <v>5</v>
      </c>
      <c r="J186" s="61">
        <v>5</v>
      </c>
      <c r="K186" s="31"/>
      <c r="L186">
        <v>89</v>
      </c>
      <c r="M186" s="7"/>
      <c r="N186" s="7"/>
      <c r="O186" s="7"/>
      <c r="P186" s="33"/>
      <c r="Q186" s="7"/>
      <c r="R186" s="7"/>
      <c r="S186" s="7">
        <v>5</v>
      </c>
      <c r="T186" s="33">
        <v>5</v>
      </c>
      <c r="U186" s="7">
        <v>5</v>
      </c>
    </row>
    <row r="187" spans="1:21" x14ac:dyDescent="0.3">
      <c r="A187">
        <v>90</v>
      </c>
      <c r="B187" s="61"/>
      <c r="C187" s="61"/>
      <c r="D187" s="61"/>
      <c r="E187" s="66"/>
      <c r="F187" s="61"/>
      <c r="G187" s="61"/>
      <c r="H187" s="61">
        <v>12</v>
      </c>
      <c r="I187" s="66">
        <v>12</v>
      </c>
      <c r="J187" s="61">
        <v>12</v>
      </c>
      <c r="K187" s="31"/>
      <c r="L187">
        <v>90</v>
      </c>
      <c r="M187" s="7"/>
      <c r="N187" s="7"/>
      <c r="O187" s="7"/>
      <c r="P187" s="33"/>
      <c r="Q187" s="7"/>
      <c r="R187" s="7"/>
      <c r="S187" s="7">
        <v>12</v>
      </c>
      <c r="T187" s="33">
        <v>12</v>
      </c>
      <c r="U187" s="7">
        <v>12</v>
      </c>
    </row>
    <row r="188" spans="1:21" x14ac:dyDescent="0.3">
      <c r="A188">
        <v>93</v>
      </c>
      <c r="B188" s="61"/>
      <c r="C188" s="61"/>
      <c r="D188" s="61"/>
      <c r="E188" s="66"/>
      <c r="F188" s="61"/>
      <c r="G188" s="61"/>
      <c r="H188" s="61">
        <v>12</v>
      </c>
      <c r="I188" s="66">
        <v>12</v>
      </c>
      <c r="J188" s="61">
        <v>12</v>
      </c>
      <c r="K188" s="31"/>
      <c r="L188">
        <v>93</v>
      </c>
      <c r="M188" s="7"/>
      <c r="N188" s="7"/>
      <c r="O188" s="7"/>
      <c r="P188" s="33"/>
      <c r="Q188" s="7"/>
      <c r="R188" s="7"/>
      <c r="S188" s="7">
        <v>12</v>
      </c>
      <c r="T188" s="33">
        <v>12</v>
      </c>
      <c r="U188" s="7">
        <v>12</v>
      </c>
    </row>
    <row r="189" spans="1:21" x14ac:dyDescent="0.3">
      <c r="A189" s="25" t="s">
        <v>0</v>
      </c>
      <c r="B189" s="63">
        <v>3679</v>
      </c>
      <c r="C189" s="63">
        <v>18480</v>
      </c>
      <c r="D189" s="63">
        <v>81580</v>
      </c>
      <c r="E189" s="63">
        <v>103739</v>
      </c>
      <c r="F189" s="63">
        <v>86</v>
      </c>
      <c r="G189" s="63">
        <v>667</v>
      </c>
      <c r="H189" s="63">
        <v>3542</v>
      </c>
      <c r="I189" s="63">
        <v>4295</v>
      </c>
      <c r="J189" s="63">
        <v>108034</v>
      </c>
      <c r="K189" s="31"/>
      <c r="L189" s="25" t="s">
        <v>0</v>
      </c>
      <c r="M189" s="8">
        <v>1832</v>
      </c>
      <c r="N189" s="8">
        <v>8235</v>
      </c>
      <c r="O189" s="8">
        <v>40902</v>
      </c>
      <c r="P189" s="8">
        <v>50969</v>
      </c>
      <c r="Q189" s="8">
        <v>52</v>
      </c>
      <c r="R189" s="8">
        <v>435</v>
      </c>
      <c r="S189" s="8">
        <v>2412</v>
      </c>
      <c r="T189" s="8">
        <v>2899</v>
      </c>
      <c r="U189" s="8">
        <v>53868</v>
      </c>
    </row>
  </sheetData>
  <mergeCells count="12">
    <mergeCell ref="AN75:AP75"/>
    <mergeCell ref="AQ75:AS75"/>
    <mergeCell ref="AA74:AJ74"/>
    <mergeCell ref="AK74:AT74"/>
    <mergeCell ref="A1:J1"/>
    <mergeCell ref="A3:J3"/>
    <mergeCell ref="AA75:AC75"/>
    <mergeCell ref="AD75:AF75"/>
    <mergeCell ref="AG75:AI75"/>
    <mergeCell ref="C33:F33"/>
    <mergeCell ref="G33:J33"/>
    <mergeCell ref="AK75:AM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opLeftCell="A32" workbookViewId="0">
      <selection activeCell="C39" sqref="C39"/>
    </sheetView>
  </sheetViews>
  <sheetFormatPr baseColWidth="10" defaultRowHeight="14.4" x14ac:dyDescent="0.3"/>
  <cols>
    <col min="1" max="1" width="13.109375" bestFit="1" customWidth="1"/>
    <col min="2" max="2" width="14" bestFit="1" customWidth="1"/>
    <col min="3" max="3" width="21" bestFit="1" customWidth="1"/>
    <col min="4" max="4" width="20.5546875" bestFit="1" customWidth="1"/>
    <col min="9" max="9" width="14.6640625" bestFit="1" customWidth="1"/>
  </cols>
  <sheetData>
    <row r="1" spans="1:9" x14ac:dyDescent="0.3">
      <c r="A1" t="s">
        <v>79</v>
      </c>
    </row>
    <row r="3" spans="1:9" x14ac:dyDescent="0.3">
      <c r="A3" s="14" t="s">
        <v>65</v>
      </c>
      <c r="B3" s="14" t="s">
        <v>66</v>
      </c>
      <c r="C3" s="14" t="s">
        <v>67</v>
      </c>
      <c r="D3" s="14" t="s">
        <v>32</v>
      </c>
      <c r="F3" s="14" t="s">
        <v>65</v>
      </c>
      <c r="G3" s="14" t="s">
        <v>66</v>
      </c>
      <c r="H3" s="14" t="s">
        <v>67</v>
      </c>
      <c r="I3" s="14" t="s">
        <v>32</v>
      </c>
    </row>
    <row r="4" spans="1:9" x14ac:dyDescent="0.3">
      <c r="A4" s="26" t="s">
        <v>68</v>
      </c>
      <c r="B4" s="26" t="s">
        <v>69</v>
      </c>
      <c r="C4" t="s">
        <v>70</v>
      </c>
      <c r="D4" s="24">
        <v>130674.06999999873</v>
      </c>
      <c r="F4" s="26" t="s">
        <v>68</v>
      </c>
      <c r="G4" s="26" t="s">
        <v>69</v>
      </c>
      <c r="H4" t="s">
        <v>70</v>
      </c>
      <c r="I4" s="24">
        <f>D4+D8</f>
        <v>130945.14999999873</v>
      </c>
    </row>
    <row r="5" spans="1:9" x14ac:dyDescent="0.3">
      <c r="A5" s="26"/>
      <c r="B5" s="26"/>
      <c r="C5" t="s">
        <v>71</v>
      </c>
      <c r="D5" s="24">
        <v>995653.54999998643</v>
      </c>
      <c r="F5" s="26"/>
      <c r="G5" s="26"/>
      <c r="H5" t="s">
        <v>71</v>
      </c>
      <c r="I5" s="24">
        <f t="shared" ref="I5:I6" si="0">D5+D9</f>
        <v>1004725.2199999865</v>
      </c>
    </row>
    <row r="6" spans="1:9" x14ac:dyDescent="0.3">
      <c r="A6" s="26"/>
      <c r="B6" s="26"/>
      <c r="C6" t="s">
        <v>72</v>
      </c>
      <c r="D6" s="24">
        <v>5287598.3500016546</v>
      </c>
      <c r="F6" s="26"/>
      <c r="G6" s="26"/>
      <c r="H6" t="s">
        <v>72</v>
      </c>
      <c r="I6" s="24">
        <f t="shared" si="0"/>
        <v>5316429.9700016547</v>
      </c>
    </row>
    <row r="7" spans="1:9" x14ac:dyDescent="0.3">
      <c r="A7" s="26"/>
      <c r="B7" s="26" t="s">
        <v>73</v>
      </c>
      <c r="C7" s="26"/>
      <c r="D7" s="46">
        <v>6413925.9700016398</v>
      </c>
      <c r="F7" s="26"/>
      <c r="G7" s="26" t="s">
        <v>73</v>
      </c>
      <c r="H7" s="26"/>
      <c r="I7" s="46">
        <f>SUM(I4:I6)</f>
        <v>6452100.3400016399</v>
      </c>
    </row>
    <row r="8" spans="1:9" x14ac:dyDescent="0.3">
      <c r="A8" s="26"/>
      <c r="B8" s="26" t="s">
        <v>74</v>
      </c>
      <c r="C8" t="s">
        <v>70</v>
      </c>
      <c r="D8" s="24">
        <v>271.08</v>
      </c>
      <c r="F8" s="26"/>
      <c r="G8" s="26" t="s">
        <v>76</v>
      </c>
      <c r="H8" t="s">
        <v>70</v>
      </c>
      <c r="I8" s="24">
        <v>5212.5599999999995</v>
      </c>
    </row>
    <row r="9" spans="1:9" x14ac:dyDescent="0.3">
      <c r="A9" s="26"/>
      <c r="B9" s="26"/>
      <c r="C9" t="s">
        <v>71</v>
      </c>
      <c r="D9" s="24">
        <v>9071.6699999999983</v>
      </c>
      <c r="F9" s="26"/>
      <c r="G9" s="26"/>
      <c r="H9" t="s">
        <v>71</v>
      </c>
      <c r="I9" s="24">
        <v>64931.459999999926</v>
      </c>
    </row>
    <row r="10" spans="1:9" x14ac:dyDescent="0.3">
      <c r="A10" s="26"/>
      <c r="B10" s="26"/>
      <c r="C10" t="s">
        <v>72</v>
      </c>
      <c r="D10" s="24">
        <v>28831.620000000104</v>
      </c>
      <c r="F10" s="26"/>
      <c r="G10" s="26"/>
      <c r="H10" t="s">
        <v>72</v>
      </c>
      <c r="I10" s="24">
        <v>396372.38999999512</v>
      </c>
    </row>
    <row r="11" spans="1:9" x14ac:dyDescent="0.3">
      <c r="A11" s="26"/>
      <c r="B11" s="26" t="s">
        <v>75</v>
      </c>
      <c r="C11" s="26"/>
      <c r="D11" s="46">
        <v>38174.370000000104</v>
      </c>
      <c r="F11" s="27"/>
      <c r="G11" s="26" t="s">
        <v>77</v>
      </c>
      <c r="H11" s="26"/>
      <c r="I11" s="46">
        <v>466516.40999999503</v>
      </c>
    </row>
    <row r="12" spans="1:9" x14ac:dyDescent="0.3">
      <c r="A12" s="26"/>
      <c r="B12" s="26" t="s">
        <v>76</v>
      </c>
      <c r="C12" t="s">
        <v>70</v>
      </c>
      <c r="D12" s="24">
        <v>5212.5599999999995</v>
      </c>
      <c r="F12" s="47" t="s">
        <v>78</v>
      </c>
      <c r="G12" s="47"/>
      <c r="H12" s="47"/>
      <c r="I12" s="48">
        <v>6918616.7500016345</v>
      </c>
    </row>
    <row r="13" spans="1:9" x14ac:dyDescent="0.3">
      <c r="A13" s="26"/>
      <c r="B13" s="26"/>
      <c r="C13" t="s">
        <v>71</v>
      </c>
      <c r="D13" s="24">
        <v>64931.459999999926</v>
      </c>
    </row>
    <row r="14" spans="1:9" x14ac:dyDescent="0.3">
      <c r="A14" s="26"/>
      <c r="B14" s="26"/>
      <c r="C14" t="s">
        <v>72</v>
      </c>
      <c r="D14" s="24">
        <v>396372.38999999512</v>
      </c>
    </row>
    <row r="15" spans="1:9" x14ac:dyDescent="0.3">
      <c r="A15" s="27"/>
      <c r="B15" s="26" t="s">
        <v>77</v>
      </c>
      <c r="C15" s="26"/>
      <c r="D15" s="46">
        <v>466516.40999999503</v>
      </c>
    </row>
    <row r="16" spans="1:9" x14ac:dyDescent="0.3">
      <c r="A16" s="47" t="s">
        <v>78</v>
      </c>
      <c r="B16" s="47"/>
      <c r="C16" s="47"/>
      <c r="D16" s="48">
        <v>6918616.7500016345</v>
      </c>
    </row>
    <row r="18" spans="1:9" x14ac:dyDescent="0.3">
      <c r="A18" t="s">
        <v>80</v>
      </c>
    </row>
    <row r="20" spans="1:9" x14ac:dyDescent="0.3">
      <c r="A20" s="14" t="s">
        <v>65</v>
      </c>
      <c r="B20" s="14" t="s">
        <v>66</v>
      </c>
      <c r="C20" s="14" t="s">
        <v>67</v>
      </c>
      <c r="D20" s="14" t="s">
        <v>32</v>
      </c>
      <c r="F20" s="14" t="s">
        <v>65</v>
      </c>
      <c r="G20" s="14" t="s">
        <v>66</v>
      </c>
      <c r="H20" s="14" t="s">
        <v>67</v>
      </c>
      <c r="I20" s="14" t="s">
        <v>32</v>
      </c>
    </row>
    <row r="21" spans="1:9" x14ac:dyDescent="0.3">
      <c r="A21" s="26" t="s">
        <v>68</v>
      </c>
      <c r="B21" s="26" t="s">
        <v>69</v>
      </c>
      <c r="C21" t="s">
        <v>70</v>
      </c>
      <c r="D21" s="24">
        <v>66114.809999999547</v>
      </c>
      <c r="F21" s="26" t="s">
        <v>68</v>
      </c>
      <c r="G21" s="26" t="s">
        <v>69</v>
      </c>
      <c r="H21" t="s">
        <v>70</v>
      </c>
      <c r="I21" s="24">
        <f>D21+D25</f>
        <v>66296.529999999548</v>
      </c>
    </row>
    <row r="22" spans="1:9" x14ac:dyDescent="0.3">
      <c r="A22" s="26"/>
      <c r="B22" s="26"/>
      <c r="C22" t="s">
        <v>71</v>
      </c>
      <c r="D22" s="24">
        <v>572237.6400000063</v>
      </c>
      <c r="F22" s="26"/>
      <c r="G22" s="26"/>
      <c r="H22" t="s">
        <v>71</v>
      </c>
      <c r="I22" s="24">
        <f t="shared" ref="I22:I23" si="1">D22+D26</f>
        <v>578955.99000000628</v>
      </c>
    </row>
    <row r="23" spans="1:9" x14ac:dyDescent="0.3">
      <c r="A23" s="26"/>
      <c r="B23" s="26"/>
      <c r="C23" t="s">
        <v>72</v>
      </c>
      <c r="D23" s="24">
        <v>3598806.3700001752</v>
      </c>
      <c r="F23" s="26"/>
      <c r="G23" s="26"/>
      <c r="H23" t="s">
        <v>72</v>
      </c>
      <c r="I23" s="24">
        <f t="shared" si="1"/>
        <v>3629570.2100001751</v>
      </c>
    </row>
    <row r="24" spans="1:9" x14ac:dyDescent="0.3">
      <c r="A24" s="26"/>
      <c r="B24" s="26" t="s">
        <v>73</v>
      </c>
      <c r="C24" s="26"/>
      <c r="D24" s="46">
        <v>4237158.820000181</v>
      </c>
      <c r="F24" s="26"/>
      <c r="G24" s="26" t="s">
        <v>73</v>
      </c>
      <c r="H24" s="26"/>
      <c r="I24" s="46">
        <f>SUM(I21:I23)</f>
        <v>4274822.7300001811</v>
      </c>
    </row>
    <row r="25" spans="1:9" x14ac:dyDescent="0.3">
      <c r="A25" s="26"/>
      <c r="B25" s="26" t="s">
        <v>74</v>
      </c>
      <c r="C25" t="s">
        <v>70</v>
      </c>
      <c r="D25" s="24">
        <v>181.71999999999997</v>
      </c>
      <c r="F25" s="26"/>
      <c r="G25" s="26" t="s">
        <v>76</v>
      </c>
      <c r="H25" t="s">
        <v>70</v>
      </c>
      <c r="I25" s="24">
        <f>D29</f>
        <v>1796.86</v>
      </c>
    </row>
    <row r="26" spans="1:9" x14ac:dyDescent="0.3">
      <c r="A26" s="26"/>
      <c r="B26" s="26"/>
      <c r="C26" t="s">
        <v>71</v>
      </c>
      <c r="D26" s="24">
        <v>6718.3500000000049</v>
      </c>
      <c r="F26" s="26"/>
      <c r="G26" s="26"/>
      <c r="H26" t="s">
        <v>71</v>
      </c>
      <c r="I26" s="24">
        <f t="shared" ref="I26:I29" si="2">D30</f>
        <v>44848.85999999976</v>
      </c>
    </row>
    <row r="27" spans="1:9" x14ac:dyDescent="0.3">
      <c r="A27" s="26"/>
      <c r="B27" s="26"/>
      <c r="C27" t="s">
        <v>72</v>
      </c>
      <c r="D27" s="24">
        <v>30763.840000000047</v>
      </c>
      <c r="F27" s="26"/>
      <c r="G27" s="26"/>
      <c r="H27" t="s">
        <v>72</v>
      </c>
      <c r="I27" s="24">
        <f t="shared" si="2"/>
        <v>303015.01000000554</v>
      </c>
    </row>
    <row r="28" spans="1:9" x14ac:dyDescent="0.3">
      <c r="A28" s="26"/>
      <c r="B28" s="26" t="s">
        <v>75</v>
      </c>
      <c r="C28" s="26"/>
      <c r="D28" s="46">
        <v>37663.910000000054</v>
      </c>
      <c r="F28" s="27"/>
      <c r="G28" s="26" t="s">
        <v>77</v>
      </c>
      <c r="H28" s="26"/>
      <c r="I28" s="46">
        <f t="shared" si="2"/>
        <v>349660.73000000528</v>
      </c>
    </row>
    <row r="29" spans="1:9" x14ac:dyDescent="0.3">
      <c r="A29" s="26"/>
      <c r="B29" s="26" t="s">
        <v>76</v>
      </c>
      <c r="C29" t="s">
        <v>70</v>
      </c>
      <c r="D29" s="24">
        <v>1796.86</v>
      </c>
      <c r="F29" s="47" t="s">
        <v>78</v>
      </c>
      <c r="G29" s="47"/>
      <c r="H29" s="47"/>
      <c r="I29" s="48">
        <f t="shared" si="2"/>
        <v>4624483.4600001853</v>
      </c>
    </row>
    <row r="30" spans="1:9" x14ac:dyDescent="0.3">
      <c r="A30" s="26"/>
      <c r="B30" s="26"/>
      <c r="C30" t="s">
        <v>71</v>
      </c>
      <c r="D30" s="24">
        <v>44848.85999999976</v>
      </c>
    </row>
    <row r="31" spans="1:9" x14ac:dyDescent="0.3">
      <c r="A31" s="26"/>
      <c r="B31" s="26"/>
      <c r="C31" t="s">
        <v>72</v>
      </c>
      <c r="D31" s="24">
        <v>303015.01000000554</v>
      </c>
    </row>
    <row r="32" spans="1:9" x14ac:dyDescent="0.3">
      <c r="A32" s="27"/>
      <c r="B32" s="26" t="s">
        <v>77</v>
      </c>
      <c r="C32" s="26"/>
      <c r="D32" s="46">
        <v>349660.73000000528</v>
      </c>
    </row>
    <row r="33" spans="1:9" x14ac:dyDescent="0.3">
      <c r="A33" s="47" t="s">
        <v>78</v>
      </c>
      <c r="B33" s="47"/>
      <c r="C33" s="47"/>
      <c r="D33" s="48">
        <v>4624483.4600001853</v>
      </c>
    </row>
    <row r="34" spans="1:9" x14ac:dyDescent="0.3">
      <c r="A34" s="25" t="s">
        <v>0</v>
      </c>
      <c r="B34" s="25"/>
      <c r="C34" s="25"/>
      <c r="D34" s="41">
        <v>4624483.4600001853</v>
      </c>
    </row>
    <row r="36" spans="1:9" x14ac:dyDescent="0.3">
      <c r="A36" t="s">
        <v>83</v>
      </c>
    </row>
    <row r="38" spans="1:9" x14ac:dyDescent="0.3">
      <c r="A38" s="16" t="s">
        <v>84</v>
      </c>
      <c r="B38" s="16"/>
      <c r="C38" s="16"/>
      <c r="D38" s="16"/>
    </row>
    <row r="39" spans="1:9" x14ac:dyDescent="0.3">
      <c r="A39" s="14" t="s">
        <v>65</v>
      </c>
      <c r="B39" s="14" t="s">
        <v>66</v>
      </c>
      <c r="C39" s="14" t="s">
        <v>67</v>
      </c>
      <c r="D39" s="14" t="s">
        <v>32</v>
      </c>
      <c r="F39" s="14" t="s">
        <v>65</v>
      </c>
      <c r="G39" s="14" t="s">
        <v>66</v>
      </c>
      <c r="H39" s="14" t="s">
        <v>67</v>
      </c>
      <c r="I39" s="14" t="s">
        <v>32</v>
      </c>
    </row>
    <row r="40" spans="1:9" x14ac:dyDescent="0.3">
      <c r="A40" s="26" t="s">
        <v>68</v>
      </c>
      <c r="B40" s="26" t="s">
        <v>69</v>
      </c>
      <c r="C40" t="s">
        <v>70</v>
      </c>
      <c r="D40" s="24">
        <v>62974.539999999579</v>
      </c>
      <c r="F40" s="26" t="s">
        <v>68</v>
      </c>
      <c r="G40" s="26" t="s">
        <v>69</v>
      </c>
      <c r="H40" t="s">
        <v>70</v>
      </c>
      <c r="I40" s="24">
        <f>D40+D44</f>
        <v>63129.059999999576</v>
      </c>
    </row>
    <row r="41" spans="1:9" x14ac:dyDescent="0.3">
      <c r="A41" s="26"/>
      <c r="B41" s="26"/>
      <c r="C41" t="s">
        <v>71</v>
      </c>
      <c r="D41" s="24">
        <v>529139.45000001346</v>
      </c>
      <c r="F41" s="26"/>
      <c r="G41" s="26"/>
      <c r="H41" t="s">
        <v>71</v>
      </c>
      <c r="I41" s="24">
        <f t="shared" ref="I41:I42" si="3">D41+D45</f>
        <v>533631.92000001343</v>
      </c>
    </row>
    <row r="42" spans="1:9" x14ac:dyDescent="0.3">
      <c r="A42" s="26"/>
      <c r="B42" s="26"/>
      <c r="C42" t="s">
        <v>72</v>
      </c>
      <c r="D42" s="24">
        <v>3362074.5100001181</v>
      </c>
      <c r="F42" s="26"/>
      <c r="G42" s="26"/>
      <c r="H42" t="s">
        <v>72</v>
      </c>
      <c r="I42" s="24">
        <f t="shared" si="3"/>
        <v>3392260.5800001179</v>
      </c>
    </row>
    <row r="43" spans="1:9" x14ac:dyDescent="0.3">
      <c r="A43" s="26"/>
      <c r="B43" s="26" t="s">
        <v>73</v>
      </c>
      <c r="C43" s="26"/>
      <c r="D43" s="46">
        <v>3954188.5000001313</v>
      </c>
      <c r="F43" s="26"/>
      <c r="G43" s="26" t="s">
        <v>73</v>
      </c>
      <c r="H43" s="26"/>
      <c r="I43" s="46">
        <f>SUM(I40:I42)</f>
        <v>3989021.5600001309</v>
      </c>
    </row>
    <row r="44" spans="1:9" x14ac:dyDescent="0.3">
      <c r="A44" s="26"/>
      <c r="B44" s="26" t="s">
        <v>74</v>
      </c>
      <c r="C44" t="s">
        <v>70</v>
      </c>
      <c r="D44" s="24">
        <v>154.52000000000001</v>
      </c>
      <c r="F44" s="26"/>
      <c r="G44" s="26" t="s">
        <v>76</v>
      </c>
      <c r="H44" t="s">
        <v>70</v>
      </c>
      <c r="I44" s="24">
        <f>D48</f>
        <v>1689.2199999999996</v>
      </c>
    </row>
    <row r="45" spans="1:9" x14ac:dyDescent="0.3">
      <c r="A45" s="26"/>
      <c r="B45" s="26"/>
      <c r="C45" t="s">
        <v>71</v>
      </c>
      <c r="D45" s="24">
        <v>4492.470000000003</v>
      </c>
      <c r="F45" s="26"/>
      <c r="G45" s="26"/>
      <c r="H45" t="s">
        <v>71</v>
      </c>
      <c r="I45" s="24">
        <f t="shared" ref="I45:I48" si="4">D49</f>
        <v>43391.5199999998</v>
      </c>
    </row>
    <row r="46" spans="1:9" x14ac:dyDescent="0.3">
      <c r="A46" s="26"/>
      <c r="B46" s="26"/>
      <c r="C46" t="s">
        <v>72</v>
      </c>
      <c r="D46" s="24">
        <v>30186.070000000043</v>
      </c>
      <c r="F46" s="26"/>
      <c r="G46" s="26"/>
      <c r="H46" t="s">
        <v>72</v>
      </c>
      <c r="I46" s="24">
        <f t="shared" si="4"/>
        <v>268498.23000000429</v>
      </c>
    </row>
    <row r="47" spans="1:9" x14ac:dyDescent="0.3">
      <c r="A47" s="26"/>
      <c r="B47" s="26" t="s">
        <v>75</v>
      </c>
      <c r="C47" s="26"/>
      <c r="D47" s="46">
        <v>34833.060000000049</v>
      </c>
      <c r="F47" s="27"/>
      <c r="G47" s="26" t="s">
        <v>77</v>
      </c>
      <c r="H47" s="26"/>
      <c r="I47" s="46">
        <f t="shared" si="4"/>
        <v>313578.9700000041</v>
      </c>
    </row>
    <row r="48" spans="1:9" x14ac:dyDescent="0.3">
      <c r="A48" s="26"/>
      <c r="B48" s="26" t="s">
        <v>76</v>
      </c>
      <c r="C48" t="s">
        <v>70</v>
      </c>
      <c r="D48" s="24">
        <v>1689.2199999999996</v>
      </c>
      <c r="F48" s="47" t="s">
        <v>78</v>
      </c>
      <c r="G48" s="47"/>
      <c r="H48" s="47"/>
      <c r="I48" s="48">
        <f t="shared" si="4"/>
        <v>4302600.5300001362</v>
      </c>
    </row>
    <row r="49" spans="1:4" x14ac:dyDescent="0.3">
      <c r="A49" s="26"/>
      <c r="B49" s="26"/>
      <c r="C49" t="s">
        <v>71</v>
      </c>
      <c r="D49" s="24">
        <v>43391.5199999998</v>
      </c>
    </row>
    <row r="50" spans="1:4" x14ac:dyDescent="0.3">
      <c r="A50" s="26"/>
      <c r="B50" s="26"/>
      <c r="C50" t="s">
        <v>72</v>
      </c>
      <c r="D50" s="24">
        <v>268498.23000000429</v>
      </c>
    </row>
    <row r="51" spans="1:4" x14ac:dyDescent="0.3">
      <c r="A51" s="27"/>
      <c r="B51" s="26" t="s">
        <v>77</v>
      </c>
      <c r="C51" s="26"/>
      <c r="D51" s="46">
        <v>313578.9700000041</v>
      </c>
    </row>
    <row r="52" spans="1:4" x14ac:dyDescent="0.3">
      <c r="A52" s="47" t="s">
        <v>78</v>
      </c>
      <c r="B52" s="47"/>
      <c r="C52" s="47"/>
      <c r="D52" s="48">
        <v>4302600.5300001362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tabSelected="1" workbookViewId="0">
      <selection activeCell="G26" sqref="G26"/>
    </sheetView>
  </sheetViews>
  <sheetFormatPr baseColWidth="10" defaultRowHeight="14.4" x14ac:dyDescent="0.3"/>
  <cols>
    <col min="2" max="2" width="16.33203125" customWidth="1"/>
    <col min="3" max="3" width="13.6640625" customWidth="1"/>
    <col min="4" max="9" width="13.33203125" customWidth="1"/>
    <col min="10" max="10" width="13.109375" customWidth="1"/>
  </cols>
  <sheetData>
    <row r="1" spans="1:12" ht="19.8" x14ac:dyDescent="0.4">
      <c r="A1" s="153" t="s">
        <v>54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spans="1:12" ht="17.399999999999999" x14ac:dyDescent="0.35">
      <c r="A3" s="154" t="s">
        <v>106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15" thickBot="1" x14ac:dyDescent="0.35"/>
    <row r="5" spans="1:12" s="45" customFormat="1" ht="36" x14ac:dyDescent="0.3">
      <c r="A5" s="43" t="s">
        <v>44</v>
      </c>
      <c r="B5" s="43" t="s">
        <v>49</v>
      </c>
      <c r="C5" s="43" t="s">
        <v>56</v>
      </c>
      <c r="D5" s="43" t="s">
        <v>127</v>
      </c>
      <c r="E5" s="43" t="s">
        <v>128</v>
      </c>
      <c r="F5" s="43" t="s">
        <v>59</v>
      </c>
      <c r="G5" s="43" t="s">
        <v>60</v>
      </c>
      <c r="H5" s="43" t="s">
        <v>129</v>
      </c>
      <c r="I5" s="43" t="s">
        <v>125</v>
      </c>
      <c r="J5" s="43" t="s">
        <v>126</v>
      </c>
      <c r="K5" s="44" t="s">
        <v>63</v>
      </c>
      <c r="L5" s="44" t="s">
        <v>64</v>
      </c>
    </row>
    <row r="6" spans="1:12" s="52" customFormat="1" x14ac:dyDescent="0.3">
      <c r="A6" s="1" t="s">
        <v>45</v>
      </c>
      <c r="B6" s="103" t="s">
        <v>113</v>
      </c>
      <c r="C6" s="109">
        <v>182363.9399999998</v>
      </c>
      <c r="D6" s="109">
        <v>10094.657930608268</v>
      </c>
      <c r="E6" s="109">
        <v>11269.953032577017</v>
      </c>
      <c r="F6" s="109">
        <v>160999.32903681451</v>
      </c>
      <c r="G6" s="109">
        <v>101066.46000000009</v>
      </c>
      <c r="H6" s="109">
        <v>22539.906065154035</v>
      </c>
      <c r="I6" s="109">
        <v>5473.977187251694</v>
      </c>
      <c r="J6" s="109">
        <v>2495.129800580336</v>
      </c>
      <c r="K6" s="109">
        <v>131575.47305298614</v>
      </c>
      <c r="L6" s="110">
        <v>0.81724236889769752</v>
      </c>
    </row>
    <row r="7" spans="1:12" x14ac:dyDescent="0.3">
      <c r="A7" s="1"/>
      <c r="B7" s="103" t="s">
        <v>114</v>
      </c>
      <c r="C7" s="109">
        <v>501584.09999999817</v>
      </c>
      <c r="D7" s="109">
        <v>27764.918398516715</v>
      </c>
      <c r="E7" s="109">
        <v>30997.516553367946</v>
      </c>
      <c r="F7" s="109">
        <v>442821.6650481135</v>
      </c>
      <c r="G7" s="109">
        <v>361756.55999999982</v>
      </c>
      <c r="H7" s="109">
        <v>61995.033106735893</v>
      </c>
      <c r="I7" s="109">
        <v>15055.93661163586</v>
      </c>
      <c r="J7" s="109">
        <v>9142.0303906693971</v>
      </c>
      <c r="K7" s="109">
        <v>447949.56010904099</v>
      </c>
      <c r="L7" s="110">
        <v>1.0115800455706483</v>
      </c>
    </row>
    <row r="8" spans="1:12" x14ac:dyDescent="0.3">
      <c r="A8" s="1"/>
      <c r="B8" s="103" t="s">
        <v>115</v>
      </c>
      <c r="C8" s="109">
        <v>14713.209999999995</v>
      </c>
      <c r="D8" s="112">
        <v>767.03938388625556</v>
      </c>
      <c r="E8" s="112">
        <v>1712.6876195227401</v>
      </c>
      <c r="F8" s="112">
        <v>12233.482996590999</v>
      </c>
      <c r="G8" s="112">
        <v>2542.81</v>
      </c>
      <c r="H8" s="112">
        <v>1712.6876195227401</v>
      </c>
      <c r="I8" s="112">
        <v>415.938421884094</v>
      </c>
      <c r="J8" s="112">
        <v>68.804709218624481</v>
      </c>
      <c r="K8" s="112">
        <v>4740.2407506254585</v>
      </c>
      <c r="L8" s="110">
        <v>0.38748087948022497</v>
      </c>
    </row>
    <row r="9" spans="1:12" s="39" customFormat="1" x14ac:dyDescent="0.3">
      <c r="A9" s="1" t="s">
        <v>48</v>
      </c>
      <c r="B9" s="1"/>
      <c r="C9" s="108">
        <v>698661.2499999979</v>
      </c>
      <c r="D9" s="113">
        <v>38626.615713011241</v>
      </c>
      <c r="E9" s="113">
        <v>43980.157205467702</v>
      </c>
      <c r="F9" s="113">
        <v>616054.47708151897</v>
      </c>
      <c r="G9" s="113">
        <v>465365.8299999999</v>
      </c>
      <c r="H9" s="113">
        <v>86247.626791412666</v>
      </c>
      <c r="I9" s="113">
        <v>20945.852220771645</v>
      </c>
      <c r="J9" s="113">
        <v>11705.964900468358</v>
      </c>
      <c r="K9" s="114">
        <v>584265.27391265251</v>
      </c>
      <c r="L9" s="111">
        <v>0.9483987141535537</v>
      </c>
    </row>
    <row r="10" spans="1:12" s="39" customFormat="1" x14ac:dyDescent="0.3">
      <c r="A10" s="1"/>
      <c r="B10" s="1"/>
      <c r="C10" s="53"/>
      <c r="D10" s="115"/>
      <c r="E10" s="115"/>
      <c r="F10" s="115"/>
      <c r="G10" s="116"/>
      <c r="H10" s="115"/>
      <c r="I10" s="115"/>
      <c r="J10" s="115"/>
      <c r="K10" s="115"/>
      <c r="L10" s="38"/>
    </row>
    <row r="11" spans="1:12" s="39" customFormat="1" x14ac:dyDescent="0.3">
      <c r="A11" s="1" t="s">
        <v>46</v>
      </c>
      <c r="B11" s="103" t="s">
        <v>113</v>
      </c>
      <c r="C11" s="109">
        <v>17365.569999999996</v>
      </c>
      <c r="D11" s="112">
        <v>961.26179835790549</v>
      </c>
      <c r="E11" s="112">
        <v>1073.1790412289217</v>
      </c>
      <c r="F11" s="112">
        <v>15331.129160413167</v>
      </c>
      <c r="G11" s="112">
        <v>8373.9</v>
      </c>
      <c r="H11" s="112">
        <v>2146.3580824578435</v>
      </c>
      <c r="I11" s="112">
        <v>521.25839145404768</v>
      </c>
      <c r="J11" s="112">
        <v>200.65099583680498</v>
      </c>
      <c r="K11" s="112">
        <v>11242.167469748696</v>
      </c>
      <c r="L11" s="110">
        <v>0.73329024575550084</v>
      </c>
    </row>
    <row r="12" spans="1:12" x14ac:dyDescent="0.3">
      <c r="A12" s="1"/>
      <c r="B12" s="103" t="s">
        <v>114</v>
      </c>
      <c r="C12" s="109">
        <v>24536.249999999996</v>
      </c>
      <c r="D12" s="112">
        <v>1358.1909375827663</v>
      </c>
      <c r="E12" s="112">
        <v>1516.3216209058</v>
      </c>
      <c r="F12" s="112">
        <v>21661.737441511428</v>
      </c>
      <c r="G12" s="112">
        <v>12968.560000000001</v>
      </c>
      <c r="H12" s="112">
        <v>3032.6432418116001</v>
      </c>
      <c r="I12" s="112">
        <v>736.49907301138865</v>
      </c>
      <c r="J12" s="112">
        <v>340.96268274921715</v>
      </c>
      <c r="K12" s="112">
        <v>17078.664997572207</v>
      </c>
      <c r="L12" s="110">
        <v>0.7884254457282609</v>
      </c>
    </row>
    <row r="13" spans="1:12" x14ac:dyDescent="0.3">
      <c r="A13" s="1"/>
      <c r="B13" s="103" t="s">
        <v>115</v>
      </c>
      <c r="C13" s="109">
        <v>192.49000000000007</v>
      </c>
      <c r="D13" s="112">
        <v>10.035023696682465</v>
      </c>
      <c r="E13" s="112">
        <v>22.406751475846018</v>
      </c>
      <c r="F13" s="112">
        <v>160.04822482747156</v>
      </c>
      <c r="G13" s="112">
        <v>20.5</v>
      </c>
      <c r="H13" s="112">
        <v>22.406751475846018</v>
      </c>
      <c r="I13" s="112">
        <v>5.4416396441340336</v>
      </c>
      <c r="J13" s="112">
        <v>0.55860142927142131</v>
      </c>
      <c r="K13" s="112">
        <v>48.906992549251477</v>
      </c>
      <c r="L13" s="110">
        <v>0.30557660106491108</v>
      </c>
    </row>
    <row r="14" spans="1:12" s="39" customFormat="1" x14ac:dyDescent="0.3">
      <c r="A14" s="1" t="s">
        <v>81</v>
      </c>
      <c r="B14" s="1"/>
      <c r="C14" s="107">
        <v>42094.30999999999</v>
      </c>
      <c r="D14" s="117">
        <v>2329.4877596373544</v>
      </c>
      <c r="E14" s="117">
        <v>2611.9074136105678</v>
      </c>
      <c r="F14" s="117">
        <v>37152.914826752065</v>
      </c>
      <c r="G14" s="117">
        <v>21362.959999999999</v>
      </c>
      <c r="H14" s="117">
        <v>5201.4080757452903</v>
      </c>
      <c r="I14" s="117">
        <v>1263.1991041095705</v>
      </c>
      <c r="J14" s="117">
        <v>542.17228001529361</v>
      </c>
      <c r="K14" s="117">
        <v>28369.739459870154</v>
      </c>
      <c r="L14" s="111">
        <v>0.76359390890758427</v>
      </c>
    </row>
    <row r="15" spans="1:12" ht="15" thickBot="1" x14ac:dyDescent="0.35">
      <c r="A15" s="4" t="s">
        <v>0</v>
      </c>
      <c r="B15" s="4"/>
      <c r="C15" s="5">
        <v>740755.55999999784</v>
      </c>
      <c r="D15" s="118">
        <v>40956.103472648596</v>
      </c>
      <c r="E15" s="118">
        <v>46592.064619078272</v>
      </c>
      <c r="F15" s="118">
        <v>653207.39190827101</v>
      </c>
      <c r="G15" s="118">
        <v>486728.78999999992</v>
      </c>
      <c r="H15" s="118">
        <v>91449.034867157956</v>
      </c>
      <c r="I15" s="118">
        <v>22209.051324881217</v>
      </c>
      <c r="J15" s="118">
        <v>12248.137180483651</v>
      </c>
      <c r="K15" s="118">
        <v>612635.01337252278</v>
      </c>
      <c r="L15" s="6">
        <v>0.93788744732783769</v>
      </c>
    </row>
    <row r="18" spans="2:10" x14ac:dyDescent="0.3">
      <c r="E18" s="10"/>
      <c r="J18" s="24"/>
    </row>
    <row r="22" spans="2:10" x14ac:dyDescent="0.3">
      <c r="B22" s="105"/>
    </row>
    <row r="23" spans="2:10" x14ac:dyDescent="0.3">
      <c r="B23" s="106"/>
    </row>
    <row r="24" spans="2:10" x14ac:dyDescent="0.3">
      <c r="B24" s="106"/>
    </row>
    <row r="25" spans="2:10" x14ac:dyDescent="0.3">
      <c r="B25" s="106"/>
    </row>
    <row r="26" spans="2:10" x14ac:dyDescent="0.3">
      <c r="B26" s="105"/>
    </row>
  </sheetData>
  <mergeCells count="2">
    <mergeCell ref="A1:L1"/>
    <mergeCell ref="A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workbookViewId="0">
      <selection activeCell="E20" sqref="E20"/>
    </sheetView>
  </sheetViews>
  <sheetFormatPr baseColWidth="10" defaultRowHeight="14.4" x14ac:dyDescent="0.3"/>
  <cols>
    <col min="1" max="1" width="28.88671875" customWidth="1"/>
    <col min="2" max="9" width="17.33203125" customWidth="1"/>
    <col min="10" max="10" width="14.6640625" hidden="1" customWidth="1"/>
  </cols>
  <sheetData>
    <row r="1" spans="1:10" s="74" customFormat="1" ht="20.399999999999999" customHeight="1" x14ac:dyDescent="0.3">
      <c r="A1" s="156" t="s">
        <v>94</v>
      </c>
      <c r="B1" s="158" t="s">
        <v>96</v>
      </c>
      <c r="C1" s="158"/>
      <c r="D1" s="158"/>
      <c r="E1" s="158" t="s">
        <v>98</v>
      </c>
      <c r="F1" s="159" t="s">
        <v>97</v>
      </c>
      <c r="G1" s="159"/>
      <c r="H1" s="159"/>
      <c r="I1" s="159" t="s">
        <v>99</v>
      </c>
      <c r="J1" s="160" t="s">
        <v>95</v>
      </c>
    </row>
    <row r="2" spans="1:10" s="74" customFormat="1" ht="20.399999999999999" customHeight="1" x14ac:dyDescent="0.3">
      <c r="A2" s="157"/>
      <c r="B2" s="102" t="s">
        <v>113</v>
      </c>
      <c r="C2" s="102" t="s">
        <v>114</v>
      </c>
      <c r="D2" s="102" t="s">
        <v>115</v>
      </c>
      <c r="E2" s="158"/>
      <c r="F2" s="101" t="s">
        <v>113</v>
      </c>
      <c r="G2" s="101" t="s">
        <v>114</v>
      </c>
      <c r="H2" s="101" t="s">
        <v>115</v>
      </c>
      <c r="I2" s="159"/>
      <c r="J2" s="161"/>
    </row>
    <row r="3" spans="1:10" x14ac:dyDescent="0.3">
      <c r="A3" s="83" t="s">
        <v>2</v>
      </c>
      <c r="B3" s="71">
        <v>3128.0799999999981</v>
      </c>
      <c r="C3" s="71">
        <v>13575.360000000019</v>
      </c>
      <c r="D3" s="71"/>
      <c r="E3" s="82">
        <f>SUM(B3:D3)</f>
        <v>16703.440000000017</v>
      </c>
      <c r="F3" s="71">
        <v>170.89</v>
      </c>
      <c r="G3" s="71">
        <v>989.37</v>
      </c>
      <c r="H3" s="71"/>
      <c r="I3" s="73">
        <f>SUM(F3:H3)</f>
        <v>1160.26</v>
      </c>
      <c r="J3" s="71">
        <v>40908.11</v>
      </c>
    </row>
    <row r="4" spans="1:10" x14ac:dyDescent="0.3">
      <c r="A4" s="83" t="s">
        <v>3</v>
      </c>
      <c r="B4" s="71">
        <v>9890.54000000005</v>
      </c>
      <c r="C4" s="71">
        <v>41751.279999999635</v>
      </c>
      <c r="D4" s="71"/>
      <c r="E4" s="82">
        <f t="shared" ref="E4:E11" si="0">SUM(B4:D4)</f>
        <v>51641.819999999687</v>
      </c>
      <c r="F4" s="71">
        <v>758.87</v>
      </c>
      <c r="G4" s="71">
        <v>3749.6999999999985</v>
      </c>
      <c r="H4" s="71"/>
      <c r="I4" s="73">
        <f t="shared" ref="I4:I11" si="1">SUM(F4:H4)</f>
        <v>4508.5699999999988</v>
      </c>
      <c r="J4" s="71">
        <v>107808.86000000002</v>
      </c>
    </row>
    <row r="5" spans="1:10" x14ac:dyDescent="0.3">
      <c r="A5" s="83" t="s">
        <v>4</v>
      </c>
      <c r="B5" s="71">
        <v>42.4</v>
      </c>
      <c r="C5" s="71">
        <v>3799.4</v>
      </c>
      <c r="D5" s="71"/>
      <c r="E5" s="82">
        <f t="shared" si="0"/>
        <v>3841.8</v>
      </c>
      <c r="F5" s="71">
        <v>0</v>
      </c>
      <c r="G5" s="71">
        <v>152</v>
      </c>
      <c r="H5" s="71"/>
      <c r="I5" s="73">
        <f t="shared" si="1"/>
        <v>152</v>
      </c>
      <c r="J5" s="71">
        <v>18740.43</v>
      </c>
    </row>
    <row r="6" spans="1:10" x14ac:dyDescent="0.3">
      <c r="A6" s="83" t="s">
        <v>5</v>
      </c>
      <c r="B6" s="71">
        <v>17230.440000000028</v>
      </c>
      <c r="C6" s="71">
        <v>70687.019999999902</v>
      </c>
      <c r="D6" s="71"/>
      <c r="E6" s="82">
        <f t="shared" si="0"/>
        <v>87917.459999999934</v>
      </c>
      <c r="F6" s="71">
        <v>2071.25</v>
      </c>
      <c r="G6" s="71">
        <v>939.39</v>
      </c>
      <c r="H6" s="71"/>
      <c r="I6" s="73">
        <f t="shared" si="1"/>
        <v>3010.64</v>
      </c>
      <c r="J6" s="71">
        <v>143590.84</v>
      </c>
    </row>
    <row r="7" spans="1:10" x14ac:dyDescent="0.3">
      <c r="A7" s="83" t="s">
        <v>6</v>
      </c>
      <c r="B7" s="71">
        <v>2526.3599999999997</v>
      </c>
      <c r="C7" s="71">
        <v>4720.5600000000004</v>
      </c>
      <c r="D7" s="71">
        <v>1182.45</v>
      </c>
      <c r="E7" s="82">
        <f t="shared" si="0"/>
        <v>8429.3700000000008</v>
      </c>
      <c r="F7" s="71"/>
      <c r="G7" s="71">
        <v>17.560000000000002</v>
      </c>
      <c r="H7" s="71"/>
      <c r="I7" s="73">
        <f t="shared" si="1"/>
        <v>17.560000000000002</v>
      </c>
      <c r="J7" s="71">
        <v>3736.59</v>
      </c>
    </row>
    <row r="8" spans="1:10" x14ac:dyDescent="0.3">
      <c r="A8" s="83" t="s">
        <v>7</v>
      </c>
      <c r="B8" s="71">
        <v>20553.670000000013</v>
      </c>
      <c r="C8" s="71">
        <v>58052.099999999969</v>
      </c>
      <c r="D8" s="71">
        <v>1075.4699999999998</v>
      </c>
      <c r="E8" s="82">
        <f t="shared" si="0"/>
        <v>79681.239999999991</v>
      </c>
      <c r="F8" s="71">
        <v>1310.2400000000002</v>
      </c>
      <c r="G8" s="71">
        <v>1969.860000000001</v>
      </c>
      <c r="H8" s="71">
        <v>20.5</v>
      </c>
      <c r="I8" s="73">
        <f t="shared" si="1"/>
        <v>3300.6000000000013</v>
      </c>
      <c r="J8" s="71">
        <v>120993.25</v>
      </c>
    </row>
    <row r="9" spans="1:10" x14ac:dyDescent="0.3">
      <c r="A9" s="83" t="s">
        <v>8</v>
      </c>
      <c r="B9" s="71">
        <v>8983.7399999999943</v>
      </c>
      <c r="C9" s="71">
        <v>28938.780000000024</v>
      </c>
      <c r="D9" s="71"/>
      <c r="E9" s="82">
        <f t="shared" si="0"/>
        <v>37922.520000000019</v>
      </c>
      <c r="F9" s="71">
        <v>801.98</v>
      </c>
      <c r="G9" s="71">
        <v>445.15999999999997</v>
      </c>
      <c r="H9" s="71"/>
      <c r="I9" s="73">
        <f t="shared" si="1"/>
        <v>1247.1399999999999</v>
      </c>
      <c r="J9" s="71">
        <v>96752.339999999982</v>
      </c>
    </row>
    <row r="10" spans="1:10" x14ac:dyDescent="0.3">
      <c r="A10" s="83" t="s">
        <v>9</v>
      </c>
      <c r="B10" s="71">
        <v>22992.540000000005</v>
      </c>
      <c r="C10" s="71">
        <v>89307.880000000034</v>
      </c>
      <c r="D10" s="71">
        <v>284.89</v>
      </c>
      <c r="E10" s="82">
        <f t="shared" si="0"/>
        <v>112585.31000000004</v>
      </c>
      <c r="F10" s="71">
        <v>1125</v>
      </c>
      <c r="G10" s="71">
        <v>1563.5500000000002</v>
      </c>
      <c r="H10" s="71"/>
      <c r="I10" s="73">
        <f t="shared" si="1"/>
        <v>2688.55</v>
      </c>
      <c r="J10" s="71">
        <v>75244.03</v>
      </c>
    </row>
    <row r="11" spans="1:10" x14ac:dyDescent="0.3">
      <c r="A11" s="83" t="s">
        <v>10</v>
      </c>
      <c r="B11" s="71">
        <v>15718.689999999997</v>
      </c>
      <c r="C11" s="71">
        <v>50924.180000000219</v>
      </c>
      <c r="D11" s="71"/>
      <c r="E11" s="82">
        <f t="shared" si="0"/>
        <v>66642.870000000214</v>
      </c>
      <c r="F11" s="71">
        <v>2135.67</v>
      </c>
      <c r="G11" s="71">
        <v>3141.9700000000003</v>
      </c>
      <c r="H11" s="71"/>
      <c r="I11" s="73">
        <f t="shared" si="1"/>
        <v>5277.64</v>
      </c>
      <c r="J11" s="71">
        <v>104550.35</v>
      </c>
    </row>
    <row r="12" spans="1:10" x14ac:dyDescent="0.3">
      <c r="A12" s="104" t="s">
        <v>106</v>
      </c>
      <c r="B12" s="71">
        <f>SUM(B3:B11)</f>
        <v>101066.46000000009</v>
      </c>
      <c r="C12" s="71">
        <f t="shared" ref="C12:I12" si="2">SUM(C3:C11)</f>
        <v>361756.55999999982</v>
      </c>
      <c r="D12" s="71">
        <f t="shared" si="2"/>
        <v>2542.81</v>
      </c>
      <c r="E12" s="82">
        <f t="shared" si="2"/>
        <v>465365.82999999996</v>
      </c>
      <c r="F12" s="71">
        <f t="shared" si="2"/>
        <v>8373.9</v>
      </c>
      <c r="G12" s="71">
        <f t="shared" si="2"/>
        <v>12968.560000000001</v>
      </c>
      <c r="H12" s="71">
        <f t="shared" si="2"/>
        <v>20.5</v>
      </c>
      <c r="I12" s="73">
        <f t="shared" si="2"/>
        <v>21362.959999999999</v>
      </c>
      <c r="J12" s="72">
        <f>SUM(J3:J11)</f>
        <v>712324.8</v>
      </c>
    </row>
    <row r="14" spans="1:10" x14ac:dyDescent="0.3">
      <c r="F14" s="70"/>
    </row>
  </sheetData>
  <mergeCells count="6">
    <mergeCell ref="A1:A2"/>
    <mergeCell ref="B1:D1"/>
    <mergeCell ref="F1:H1"/>
    <mergeCell ref="J1:J2"/>
    <mergeCell ref="E1:E2"/>
    <mergeCell ref="I1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8"/>
  <sheetViews>
    <sheetView workbookViewId="0">
      <selection activeCell="B5" sqref="B5"/>
    </sheetView>
  </sheetViews>
  <sheetFormatPr baseColWidth="10" defaultRowHeight="14.4" x14ac:dyDescent="0.3"/>
  <cols>
    <col min="1" max="1" width="29.109375" customWidth="1"/>
    <col min="4" max="4" width="1.5546875" customWidth="1"/>
    <col min="6" max="7" width="10.88671875" customWidth="1"/>
  </cols>
  <sheetData>
    <row r="2" spans="1:6" x14ac:dyDescent="0.3">
      <c r="A2" s="87"/>
      <c r="B2" s="162" t="s">
        <v>117</v>
      </c>
      <c r="C2" s="162"/>
      <c r="E2" s="163" t="s">
        <v>116</v>
      </c>
      <c r="F2" s="163"/>
    </row>
    <row r="3" spans="1:6" s="74" customFormat="1" ht="33.6" customHeight="1" x14ac:dyDescent="0.3">
      <c r="A3" s="85" t="s">
        <v>103</v>
      </c>
      <c r="B3" s="85" t="s">
        <v>39</v>
      </c>
      <c r="C3" s="85" t="s">
        <v>33</v>
      </c>
      <c r="E3" s="94" t="s">
        <v>39</v>
      </c>
      <c r="F3" s="94" t="s">
        <v>33</v>
      </c>
    </row>
    <row r="4" spans="1:6" x14ac:dyDescent="0.3">
      <c r="A4" s="70" t="s">
        <v>113</v>
      </c>
      <c r="B4" s="84">
        <v>204.33333333333334</v>
      </c>
      <c r="C4" s="84">
        <v>375.83333333333331</v>
      </c>
      <c r="E4" s="89">
        <v>43.532218597063618</v>
      </c>
      <c r="F4" s="89">
        <v>33.741019955654103</v>
      </c>
    </row>
    <row r="5" spans="1:6" x14ac:dyDescent="0.3">
      <c r="A5" s="70" t="s">
        <v>121</v>
      </c>
      <c r="B5" s="84">
        <v>16.666666666666668</v>
      </c>
      <c r="C5" s="84">
        <v>29.5</v>
      </c>
      <c r="E5" s="89">
        <v>44.134999999999998</v>
      </c>
      <c r="F5" s="89">
        <v>38.483050847457626</v>
      </c>
    </row>
    <row r="6" spans="1:6" x14ac:dyDescent="0.3">
      <c r="A6" s="70" t="s">
        <v>114</v>
      </c>
      <c r="B6" s="84">
        <v>369.91666666666669</v>
      </c>
      <c r="C6" s="84">
        <v>631.75</v>
      </c>
      <c r="E6" s="89">
        <v>45.638432079297139</v>
      </c>
      <c r="F6" s="89">
        <v>36.329244163039178</v>
      </c>
    </row>
    <row r="7" spans="1:6" x14ac:dyDescent="0.3">
      <c r="A7" s="70" t="s">
        <v>123</v>
      </c>
      <c r="B7" s="84">
        <v>99.25</v>
      </c>
      <c r="C7" s="84">
        <v>178.91666666666666</v>
      </c>
      <c r="E7" s="89">
        <v>47.000839630562552</v>
      </c>
      <c r="F7" s="89">
        <v>36.018164881229623</v>
      </c>
    </row>
    <row r="8" spans="1:6" x14ac:dyDescent="0.3">
      <c r="A8" s="86" t="s">
        <v>98</v>
      </c>
      <c r="B8" s="88">
        <f>B4+B6</f>
        <v>574.25</v>
      </c>
      <c r="C8" s="88">
        <f>C4+C6</f>
        <v>1007.5833333333333</v>
      </c>
      <c r="E8" s="96">
        <v>45.174474764549629</v>
      </c>
      <c r="F8" s="96">
        <v>35.535773026315788</v>
      </c>
    </row>
    <row r="9" spans="1:6" x14ac:dyDescent="0.3">
      <c r="A9" s="70"/>
      <c r="B9" s="84"/>
      <c r="C9" s="84"/>
      <c r="E9" s="89"/>
      <c r="F9" s="89"/>
    </row>
    <row r="10" spans="1:6" x14ac:dyDescent="0.3">
      <c r="B10" s="84"/>
      <c r="C10" s="84"/>
      <c r="E10" s="89"/>
      <c r="F10" s="89"/>
    </row>
    <row r="11" spans="1:6" x14ac:dyDescent="0.3">
      <c r="A11" s="70" t="s">
        <v>113</v>
      </c>
      <c r="B11" s="84">
        <v>10</v>
      </c>
      <c r="C11" s="84">
        <v>19</v>
      </c>
      <c r="E11" s="89">
        <v>65.584000000000003</v>
      </c>
      <c r="F11" s="89">
        <v>58.756637168141594</v>
      </c>
    </row>
    <row r="12" spans="1:6" x14ac:dyDescent="0.3">
      <c r="A12" s="70" t="s">
        <v>121</v>
      </c>
      <c r="B12" s="84">
        <v>1.25</v>
      </c>
      <c r="C12" s="84">
        <v>1.25</v>
      </c>
      <c r="E12" s="89">
        <v>75.599999999999994</v>
      </c>
      <c r="F12" s="89">
        <v>75.599999999999994</v>
      </c>
    </row>
    <row r="13" spans="1:6" x14ac:dyDescent="0.3">
      <c r="A13" s="70" t="s">
        <v>114</v>
      </c>
      <c r="B13" s="84">
        <v>13</v>
      </c>
      <c r="C13" s="84">
        <v>18</v>
      </c>
      <c r="E13" s="89">
        <v>68.361290322580643</v>
      </c>
      <c r="F13" s="89">
        <v>63.849315068493148</v>
      </c>
    </row>
    <row r="14" spans="1:6" x14ac:dyDescent="0.3">
      <c r="A14" s="70" t="s">
        <v>123</v>
      </c>
      <c r="B14" s="84"/>
      <c r="C14" s="84"/>
      <c r="E14" s="89"/>
      <c r="F14" s="89"/>
    </row>
    <row r="15" spans="1:6" x14ac:dyDescent="0.3">
      <c r="A15" s="86" t="s">
        <v>122</v>
      </c>
      <c r="B15" s="88">
        <f>B11+B13</f>
        <v>23</v>
      </c>
      <c r="C15" s="88">
        <f>C11+C13</f>
        <v>37</v>
      </c>
      <c r="E15" s="96">
        <v>61.730434782608697</v>
      </c>
      <c r="F15" s="96">
        <v>0</v>
      </c>
    </row>
    <row r="16" spans="1:6" x14ac:dyDescent="0.3">
      <c r="B16" s="84"/>
      <c r="C16" s="84"/>
      <c r="E16" s="89"/>
      <c r="F16" s="89"/>
    </row>
    <row r="17" spans="1:6" x14ac:dyDescent="0.3">
      <c r="A17" s="86" t="s">
        <v>118</v>
      </c>
      <c r="B17" s="88">
        <f>B8+B15</f>
        <v>597.25</v>
      </c>
      <c r="C17" s="88">
        <f>C8+C15</f>
        <v>1044.5833333333333</v>
      </c>
      <c r="E17" s="95">
        <v>46.045641729581334</v>
      </c>
      <c r="F17" s="95">
        <v>35.535773026315788</v>
      </c>
    </row>
    <row r="18" spans="1:6" x14ac:dyDescent="0.3">
      <c r="E18" s="89"/>
      <c r="F18" s="89"/>
    </row>
  </sheetData>
  <mergeCells count="2">
    <mergeCell ref="B2:C2"/>
    <mergeCell ref="E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21"/>
  <sheetViews>
    <sheetView workbookViewId="0">
      <selection sqref="A1:XFD1048576"/>
    </sheetView>
  </sheetViews>
  <sheetFormatPr baseColWidth="10" defaultRowHeight="14.4" x14ac:dyDescent="0.3"/>
  <cols>
    <col min="1" max="1" width="16.88671875" bestFit="1" customWidth="1"/>
    <col min="2" max="15" width="7.44140625" customWidth="1"/>
    <col min="16" max="16" width="7.88671875" customWidth="1"/>
    <col min="17" max="30" width="7.44140625" customWidth="1"/>
    <col min="31" max="31" width="7.88671875" customWidth="1"/>
    <col min="32" max="32" width="9.44140625" customWidth="1"/>
    <col min="33" max="33" width="8.33203125" customWidth="1"/>
    <col min="34" max="34" width="8.109375" customWidth="1"/>
    <col min="35" max="35" width="9.33203125" customWidth="1"/>
    <col min="36" max="36" width="8.33203125" customWidth="1"/>
    <col min="37" max="37" width="7.88671875" customWidth="1"/>
    <col min="38" max="38" width="10.5546875" customWidth="1"/>
    <col min="39" max="39" width="8.6640625" customWidth="1"/>
    <col min="40" max="40" width="8.88671875" customWidth="1"/>
    <col min="41" max="41" width="7.88671875" customWidth="1"/>
    <col min="42" max="42" width="8.44140625" customWidth="1"/>
    <col min="43" max="43" width="9" customWidth="1"/>
    <col min="44" max="44" width="8.44140625" customWidth="1"/>
    <col min="45" max="45" width="7.5546875" customWidth="1"/>
    <col min="46" max="46" width="9.33203125" customWidth="1"/>
  </cols>
  <sheetData>
    <row r="1" spans="1:46" ht="25.5" customHeight="1" thickBot="1" x14ac:dyDescent="0.35">
      <c r="A1" s="169" t="s">
        <v>105</v>
      </c>
      <c r="B1" s="173" t="s">
        <v>45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/>
      <c r="Q1" s="179" t="s">
        <v>46</v>
      </c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1"/>
      <c r="AF1" s="164" t="s">
        <v>130</v>
      </c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</row>
    <row r="2" spans="1:46" s="74" customFormat="1" ht="33" customHeight="1" x14ac:dyDescent="0.3">
      <c r="A2" s="170"/>
      <c r="B2" s="171" t="s">
        <v>113</v>
      </c>
      <c r="C2" s="165"/>
      <c r="D2" s="165"/>
      <c r="E2" s="178" t="s">
        <v>119</v>
      </c>
      <c r="F2" s="165"/>
      <c r="G2" s="165"/>
      <c r="H2" s="172" t="s">
        <v>114</v>
      </c>
      <c r="I2" s="166"/>
      <c r="J2" s="166"/>
      <c r="K2" s="172" t="s">
        <v>120</v>
      </c>
      <c r="L2" s="166"/>
      <c r="M2" s="166"/>
      <c r="N2" s="176" t="s">
        <v>104</v>
      </c>
      <c r="O2" s="176"/>
      <c r="P2" s="177"/>
      <c r="Q2" s="171" t="s">
        <v>113</v>
      </c>
      <c r="R2" s="165"/>
      <c r="S2" s="165"/>
      <c r="T2" s="178" t="s">
        <v>124</v>
      </c>
      <c r="U2" s="165"/>
      <c r="V2" s="165"/>
      <c r="W2" s="172" t="s">
        <v>114</v>
      </c>
      <c r="X2" s="166"/>
      <c r="Y2" s="166"/>
      <c r="Z2" s="172" t="s">
        <v>120</v>
      </c>
      <c r="AA2" s="166"/>
      <c r="AB2" s="182"/>
      <c r="AC2" s="183" t="s">
        <v>104</v>
      </c>
      <c r="AD2" s="184"/>
      <c r="AE2" s="185"/>
      <c r="AF2" s="165" t="s">
        <v>113</v>
      </c>
      <c r="AG2" s="165"/>
      <c r="AH2" s="165"/>
      <c r="AI2" s="165" t="s">
        <v>119</v>
      </c>
      <c r="AJ2" s="165"/>
      <c r="AK2" s="165"/>
      <c r="AL2" s="166" t="s">
        <v>114</v>
      </c>
      <c r="AM2" s="166"/>
      <c r="AN2" s="166"/>
      <c r="AO2" s="166" t="s">
        <v>120</v>
      </c>
      <c r="AP2" s="166"/>
      <c r="AQ2" s="166"/>
      <c r="AR2" s="167" t="s">
        <v>104</v>
      </c>
      <c r="AS2" s="167"/>
      <c r="AT2" s="168"/>
    </row>
    <row r="3" spans="1:46" ht="15" thickBot="1" x14ac:dyDescent="0.35">
      <c r="A3" s="170"/>
      <c r="B3" s="91" t="s">
        <v>30</v>
      </c>
      <c r="C3" s="92" t="s">
        <v>31</v>
      </c>
      <c r="D3" s="92" t="s">
        <v>32</v>
      </c>
      <c r="E3" s="135" t="s">
        <v>30</v>
      </c>
      <c r="F3" s="92" t="s">
        <v>31</v>
      </c>
      <c r="G3" s="92" t="s">
        <v>32</v>
      </c>
      <c r="H3" s="138" t="s">
        <v>30</v>
      </c>
      <c r="I3" s="93" t="s">
        <v>31</v>
      </c>
      <c r="J3" s="93" t="s">
        <v>32</v>
      </c>
      <c r="K3" s="138" t="s">
        <v>30</v>
      </c>
      <c r="L3" s="93" t="s">
        <v>31</v>
      </c>
      <c r="M3" s="93" t="s">
        <v>32</v>
      </c>
      <c r="N3" s="97" t="s">
        <v>30</v>
      </c>
      <c r="O3" s="97" t="s">
        <v>31</v>
      </c>
      <c r="P3" s="98" t="s">
        <v>32</v>
      </c>
      <c r="Q3" s="91" t="s">
        <v>30</v>
      </c>
      <c r="R3" s="92" t="s">
        <v>31</v>
      </c>
      <c r="S3" s="92" t="s">
        <v>32</v>
      </c>
      <c r="T3" s="135" t="s">
        <v>30</v>
      </c>
      <c r="U3" s="92" t="s">
        <v>31</v>
      </c>
      <c r="V3" s="92" t="s">
        <v>32</v>
      </c>
      <c r="W3" s="138" t="s">
        <v>30</v>
      </c>
      <c r="X3" s="93" t="s">
        <v>31</v>
      </c>
      <c r="Y3" s="93" t="s">
        <v>32</v>
      </c>
      <c r="Z3" s="138" t="s">
        <v>30</v>
      </c>
      <c r="AA3" s="93" t="s">
        <v>31</v>
      </c>
      <c r="AB3" s="144" t="s">
        <v>32</v>
      </c>
      <c r="AC3" s="141" t="s">
        <v>30</v>
      </c>
      <c r="AD3" s="99" t="s">
        <v>31</v>
      </c>
      <c r="AE3" s="100" t="s">
        <v>32</v>
      </c>
      <c r="AF3" s="92" t="s">
        <v>30</v>
      </c>
      <c r="AG3" s="92" t="s">
        <v>31</v>
      </c>
      <c r="AH3" s="92" t="s">
        <v>32</v>
      </c>
      <c r="AI3" s="92" t="s">
        <v>30</v>
      </c>
      <c r="AJ3" s="92" t="s">
        <v>31</v>
      </c>
      <c r="AK3" s="92" t="s">
        <v>32</v>
      </c>
      <c r="AL3" s="93" t="s">
        <v>30</v>
      </c>
      <c r="AM3" s="93" t="s">
        <v>31</v>
      </c>
      <c r="AN3" s="93" t="s">
        <v>32</v>
      </c>
      <c r="AO3" s="93" t="s">
        <v>30</v>
      </c>
      <c r="AP3" s="93" t="s">
        <v>31</v>
      </c>
      <c r="AQ3" s="93" t="s">
        <v>32</v>
      </c>
      <c r="AR3" s="147" t="s">
        <v>30</v>
      </c>
      <c r="AS3" s="147" t="s">
        <v>31</v>
      </c>
      <c r="AT3" s="148" t="s">
        <v>32</v>
      </c>
    </row>
    <row r="4" spans="1:46" x14ac:dyDescent="0.3">
      <c r="A4" s="133" t="s">
        <v>15</v>
      </c>
      <c r="B4" s="119">
        <v>14</v>
      </c>
      <c r="C4" s="120">
        <v>10</v>
      </c>
      <c r="D4" s="120">
        <v>24</v>
      </c>
      <c r="E4" s="136">
        <v>0</v>
      </c>
      <c r="F4" s="120">
        <v>3</v>
      </c>
      <c r="G4" s="120">
        <v>3</v>
      </c>
      <c r="H4" s="139">
        <v>16</v>
      </c>
      <c r="I4" s="121">
        <v>11</v>
      </c>
      <c r="J4" s="121">
        <v>27</v>
      </c>
      <c r="K4" s="139">
        <v>1</v>
      </c>
      <c r="L4" s="121">
        <v>3</v>
      </c>
      <c r="M4" s="121">
        <v>4</v>
      </c>
      <c r="N4" s="129">
        <v>30</v>
      </c>
      <c r="O4" s="129">
        <v>21</v>
      </c>
      <c r="P4" s="130">
        <v>51</v>
      </c>
      <c r="Q4" s="119">
        <v>0</v>
      </c>
      <c r="R4" s="120">
        <v>0</v>
      </c>
      <c r="S4" s="120">
        <v>0</v>
      </c>
      <c r="T4" s="136">
        <v>0</v>
      </c>
      <c r="U4" s="120">
        <v>0</v>
      </c>
      <c r="V4" s="120">
        <v>0</v>
      </c>
      <c r="W4" s="139">
        <v>0</v>
      </c>
      <c r="X4" s="121">
        <v>0</v>
      </c>
      <c r="Y4" s="121">
        <v>0</v>
      </c>
      <c r="Z4" s="139"/>
      <c r="AA4" s="121"/>
      <c r="AB4" s="145">
        <v>0</v>
      </c>
      <c r="AC4" s="142">
        <v>0</v>
      </c>
      <c r="AD4" s="122">
        <v>0</v>
      </c>
      <c r="AE4" s="123">
        <v>0</v>
      </c>
      <c r="AF4" s="90">
        <v>14</v>
      </c>
      <c r="AG4" s="90">
        <v>10</v>
      </c>
      <c r="AH4" s="90">
        <v>24</v>
      </c>
      <c r="AI4" s="90">
        <v>0</v>
      </c>
      <c r="AJ4" s="90">
        <v>3</v>
      </c>
      <c r="AK4" s="90">
        <v>3</v>
      </c>
      <c r="AL4" s="88">
        <v>16</v>
      </c>
      <c r="AM4" s="88">
        <v>11</v>
      </c>
      <c r="AN4" s="88">
        <v>27</v>
      </c>
      <c r="AO4" s="88">
        <v>1</v>
      </c>
      <c r="AP4" s="88">
        <v>3</v>
      </c>
      <c r="AQ4" s="88">
        <v>4</v>
      </c>
      <c r="AR4" s="149">
        <v>30</v>
      </c>
      <c r="AS4" s="149">
        <v>21</v>
      </c>
      <c r="AT4" s="149">
        <v>51</v>
      </c>
    </row>
    <row r="5" spans="1:46" x14ac:dyDescent="0.3">
      <c r="A5" s="133" t="s">
        <v>16</v>
      </c>
      <c r="B5" s="119">
        <v>14</v>
      </c>
      <c r="C5" s="120">
        <v>11</v>
      </c>
      <c r="D5" s="120">
        <v>25</v>
      </c>
      <c r="E5" s="136">
        <v>0</v>
      </c>
      <c r="F5" s="120">
        <v>1</v>
      </c>
      <c r="G5" s="120">
        <v>1</v>
      </c>
      <c r="H5" s="139">
        <v>17</v>
      </c>
      <c r="I5" s="121">
        <v>15</v>
      </c>
      <c r="J5" s="121">
        <v>32</v>
      </c>
      <c r="K5" s="139">
        <v>6</v>
      </c>
      <c r="L5" s="121">
        <v>7</v>
      </c>
      <c r="M5" s="121">
        <v>13</v>
      </c>
      <c r="N5" s="129">
        <v>31</v>
      </c>
      <c r="O5" s="129">
        <v>26</v>
      </c>
      <c r="P5" s="130">
        <v>57</v>
      </c>
      <c r="Q5" s="119">
        <v>0</v>
      </c>
      <c r="R5" s="120">
        <v>0</v>
      </c>
      <c r="S5" s="120">
        <v>0</v>
      </c>
      <c r="T5" s="136">
        <v>0</v>
      </c>
      <c r="U5" s="120">
        <v>0</v>
      </c>
      <c r="V5" s="120">
        <v>0</v>
      </c>
      <c r="W5" s="139">
        <v>0</v>
      </c>
      <c r="X5" s="121">
        <v>0</v>
      </c>
      <c r="Y5" s="121">
        <v>0</v>
      </c>
      <c r="Z5" s="139"/>
      <c r="AA5" s="121"/>
      <c r="AB5" s="145">
        <v>0</v>
      </c>
      <c r="AC5" s="142">
        <v>0</v>
      </c>
      <c r="AD5" s="122">
        <v>0</v>
      </c>
      <c r="AE5" s="123">
        <v>0</v>
      </c>
      <c r="AF5" s="90">
        <v>14</v>
      </c>
      <c r="AG5" s="90">
        <v>11</v>
      </c>
      <c r="AH5" s="90">
        <v>25</v>
      </c>
      <c r="AI5" s="90">
        <v>0</v>
      </c>
      <c r="AJ5" s="90">
        <v>1</v>
      </c>
      <c r="AK5" s="90">
        <v>1</v>
      </c>
      <c r="AL5" s="88">
        <v>17</v>
      </c>
      <c r="AM5" s="88">
        <v>15</v>
      </c>
      <c r="AN5" s="88">
        <v>32</v>
      </c>
      <c r="AO5" s="88">
        <v>6</v>
      </c>
      <c r="AP5" s="88">
        <v>7</v>
      </c>
      <c r="AQ5" s="88">
        <v>13</v>
      </c>
      <c r="AR5" s="149">
        <v>31</v>
      </c>
      <c r="AS5" s="149">
        <v>26</v>
      </c>
      <c r="AT5" s="149">
        <v>57</v>
      </c>
    </row>
    <row r="6" spans="1:46" x14ac:dyDescent="0.3">
      <c r="A6" s="133" t="s">
        <v>17</v>
      </c>
      <c r="B6" s="119">
        <v>14</v>
      </c>
      <c r="C6" s="120">
        <v>17</v>
      </c>
      <c r="D6" s="120">
        <v>31</v>
      </c>
      <c r="E6" s="136">
        <v>0</v>
      </c>
      <c r="F6" s="120">
        <v>1</v>
      </c>
      <c r="G6" s="120">
        <v>1</v>
      </c>
      <c r="H6" s="139">
        <v>27</v>
      </c>
      <c r="I6" s="121">
        <v>30</v>
      </c>
      <c r="J6" s="121">
        <v>57</v>
      </c>
      <c r="K6" s="139">
        <v>9</v>
      </c>
      <c r="L6" s="121">
        <v>8</v>
      </c>
      <c r="M6" s="121">
        <v>17</v>
      </c>
      <c r="N6" s="129">
        <v>41</v>
      </c>
      <c r="O6" s="129">
        <v>47</v>
      </c>
      <c r="P6" s="130">
        <v>88</v>
      </c>
      <c r="Q6" s="119">
        <v>0</v>
      </c>
      <c r="R6" s="120">
        <v>0</v>
      </c>
      <c r="S6" s="120">
        <v>0</v>
      </c>
      <c r="T6" s="136">
        <v>0</v>
      </c>
      <c r="U6" s="120">
        <v>0</v>
      </c>
      <c r="V6" s="120">
        <v>0</v>
      </c>
      <c r="W6" s="139">
        <v>0</v>
      </c>
      <c r="X6" s="121">
        <v>0</v>
      </c>
      <c r="Y6" s="121">
        <v>0</v>
      </c>
      <c r="Z6" s="139"/>
      <c r="AA6" s="121"/>
      <c r="AB6" s="145">
        <v>0</v>
      </c>
      <c r="AC6" s="142">
        <v>0</v>
      </c>
      <c r="AD6" s="122">
        <v>0</v>
      </c>
      <c r="AE6" s="123">
        <v>0</v>
      </c>
      <c r="AF6" s="90">
        <v>14</v>
      </c>
      <c r="AG6" s="90">
        <v>17</v>
      </c>
      <c r="AH6" s="90">
        <v>31</v>
      </c>
      <c r="AI6" s="90">
        <v>0</v>
      </c>
      <c r="AJ6" s="90">
        <v>1</v>
      </c>
      <c r="AK6" s="90">
        <v>1</v>
      </c>
      <c r="AL6" s="88">
        <v>27</v>
      </c>
      <c r="AM6" s="88">
        <v>30</v>
      </c>
      <c r="AN6" s="88">
        <v>57</v>
      </c>
      <c r="AO6" s="88">
        <v>9</v>
      </c>
      <c r="AP6" s="88">
        <v>8</v>
      </c>
      <c r="AQ6" s="88">
        <v>17</v>
      </c>
      <c r="AR6" s="149">
        <v>41</v>
      </c>
      <c r="AS6" s="149">
        <v>47</v>
      </c>
      <c r="AT6" s="149">
        <v>88</v>
      </c>
    </row>
    <row r="7" spans="1:46" x14ac:dyDescent="0.3">
      <c r="A7" s="133" t="s">
        <v>18</v>
      </c>
      <c r="B7" s="119">
        <v>13</v>
      </c>
      <c r="C7" s="120">
        <v>13</v>
      </c>
      <c r="D7" s="120">
        <v>26</v>
      </c>
      <c r="E7" s="136">
        <v>0</v>
      </c>
      <c r="F7" s="120">
        <v>0</v>
      </c>
      <c r="G7" s="120">
        <v>0</v>
      </c>
      <c r="H7" s="139">
        <v>27</v>
      </c>
      <c r="I7" s="121">
        <v>28</v>
      </c>
      <c r="J7" s="121">
        <v>55</v>
      </c>
      <c r="K7" s="139">
        <v>8</v>
      </c>
      <c r="L7" s="121">
        <v>10</v>
      </c>
      <c r="M7" s="121">
        <v>18</v>
      </c>
      <c r="N7" s="129">
        <v>40</v>
      </c>
      <c r="O7" s="129">
        <v>41</v>
      </c>
      <c r="P7" s="130">
        <v>81</v>
      </c>
      <c r="Q7" s="119">
        <v>0</v>
      </c>
      <c r="R7" s="120">
        <v>2</v>
      </c>
      <c r="S7" s="120">
        <v>2</v>
      </c>
      <c r="T7" s="136">
        <v>0</v>
      </c>
      <c r="U7" s="120">
        <v>0</v>
      </c>
      <c r="V7" s="120">
        <v>0</v>
      </c>
      <c r="W7" s="139">
        <v>0</v>
      </c>
      <c r="X7" s="121">
        <v>1</v>
      </c>
      <c r="Y7" s="121">
        <v>1</v>
      </c>
      <c r="Z7" s="139"/>
      <c r="AA7" s="121"/>
      <c r="AB7" s="145">
        <v>0</v>
      </c>
      <c r="AC7" s="142">
        <v>0</v>
      </c>
      <c r="AD7" s="122">
        <v>3</v>
      </c>
      <c r="AE7" s="123">
        <v>3</v>
      </c>
      <c r="AF7" s="90">
        <v>13</v>
      </c>
      <c r="AG7" s="90">
        <v>15</v>
      </c>
      <c r="AH7" s="90">
        <v>28</v>
      </c>
      <c r="AI7" s="90">
        <v>0</v>
      </c>
      <c r="AJ7" s="90">
        <v>0</v>
      </c>
      <c r="AK7" s="90">
        <v>0</v>
      </c>
      <c r="AL7" s="88">
        <v>27</v>
      </c>
      <c r="AM7" s="88">
        <v>29</v>
      </c>
      <c r="AN7" s="88">
        <v>56</v>
      </c>
      <c r="AO7" s="88">
        <v>8</v>
      </c>
      <c r="AP7" s="88">
        <v>10</v>
      </c>
      <c r="AQ7" s="88">
        <v>18</v>
      </c>
      <c r="AR7" s="149">
        <v>40</v>
      </c>
      <c r="AS7" s="149">
        <v>44</v>
      </c>
      <c r="AT7" s="149">
        <v>84</v>
      </c>
    </row>
    <row r="8" spans="1:46" x14ac:dyDescent="0.3">
      <c r="A8" s="133" t="s">
        <v>19</v>
      </c>
      <c r="B8" s="119">
        <v>11</v>
      </c>
      <c r="C8" s="120">
        <v>10</v>
      </c>
      <c r="D8" s="120">
        <v>21</v>
      </c>
      <c r="E8" s="136">
        <v>1</v>
      </c>
      <c r="F8" s="120">
        <v>0</v>
      </c>
      <c r="G8" s="120">
        <v>1</v>
      </c>
      <c r="H8" s="139">
        <v>14</v>
      </c>
      <c r="I8" s="121">
        <v>9</v>
      </c>
      <c r="J8" s="121">
        <v>23</v>
      </c>
      <c r="K8" s="139">
        <v>5</v>
      </c>
      <c r="L8" s="121">
        <v>6</v>
      </c>
      <c r="M8" s="121">
        <v>11</v>
      </c>
      <c r="N8" s="129">
        <v>25</v>
      </c>
      <c r="O8" s="129">
        <v>19</v>
      </c>
      <c r="P8" s="130">
        <v>44</v>
      </c>
      <c r="Q8" s="119">
        <v>0</v>
      </c>
      <c r="R8" s="120">
        <v>1</v>
      </c>
      <c r="S8" s="120">
        <v>1</v>
      </c>
      <c r="T8" s="136">
        <v>0</v>
      </c>
      <c r="U8" s="120">
        <v>0</v>
      </c>
      <c r="V8" s="120">
        <v>0</v>
      </c>
      <c r="W8" s="139">
        <v>0</v>
      </c>
      <c r="X8" s="121">
        <v>0</v>
      </c>
      <c r="Y8" s="121">
        <v>0</v>
      </c>
      <c r="Z8" s="139"/>
      <c r="AA8" s="121"/>
      <c r="AB8" s="145">
        <v>0</v>
      </c>
      <c r="AC8" s="142">
        <v>0</v>
      </c>
      <c r="AD8" s="122">
        <v>1</v>
      </c>
      <c r="AE8" s="123">
        <v>1</v>
      </c>
      <c r="AF8" s="90">
        <v>11</v>
      </c>
      <c r="AG8" s="90">
        <v>11</v>
      </c>
      <c r="AH8" s="90">
        <v>22</v>
      </c>
      <c r="AI8" s="90">
        <v>1</v>
      </c>
      <c r="AJ8" s="90">
        <v>0</v>
      </c>
      <c r="AK8" s="90">
        <v>1</v>
      </c>
      <c r="AL8" s="88">
        <v>14</v>
      </c>
      <c r="AM8" s="88">
        <v>9</v>
      </c>
      <c r="AN8" s="88">
        <v>23</v>
      </c>
      <c r="AO8" s="88">
        <v>5</v>
      </c>
      <c r="AP8" s="88">
        <v>6</v>
      </c>
      <c r="AQ8" s="88">
        <v>11</v>
      </c>
      <c r="AR8" s="149">
        <v>25</v>
      </c>
      <c r="AS8" s="149">
        <v>20</v>
      </c>
      <c r="AT8" s="149">
        <v>45</v>
      </c>
    </row>
    <row r="9" spans="1:46" x14ac:dyDescent="0.3">
      <c r="A9" s="133" t="s">
        <v>20</v>
      </c>
      <c r="B9" s="119">
        <v>14</v>
      </c>
      <c r="C9" s="120">
        <v>5</v>
      </c>
      <c r="D9" s="120">
        <v>19</v>
      </c>
      <c r="E9" s="136">
        <v>0</v>
      </c>
      <c r="F9" s="120">
        <v>0</v>
      </c>
      <c r="G9" s="120">
        <v>0</v>
      </c>
      <c r="H9" s="139">
        <v>18</v>
      </c>
      <c r="I9" s="121">
        <v>9</v>
      </c>
      <c r="J9" s="121">
        <v>27</v>
      </c>
      <c r="K9" s="139">
        <v>4</v>
      </c>
      <c r="L9" s="121">
        <v>3</v>
      </c>
      <c r="M9" s="121">
        <v>7</v>
      </c>
      <c r="N9" s="129">
        <v>32</v>
      </c>
      <c r="O9" s="129">
        <v>14</v>
      </c>
      <c r="P9" s="130">
        <v>46</v>
      </c>
      <c r="Q9" s="119">
        <v>0</v>
      </c>
      <c r="R9" s="120">
        <v>0</v>
      </c>
      <c r="S9" s="120">
        <v>0</v>
      </c>
      <c r="T9" s="136">
        <v>0</v>
      </c>
      <c r="U9" s="120">
        <v>0</v>
      </c>
      <c r="V9" s="120">
        <v>0</v>
      </c>
      <c r="W9" s="139">
        <v>0</v>
      </c>
      <c r="X9" s="121">
        <v>0</v>
      </c>
      <c r="Y9" s="121">
        <v>0</v>
      </c>
      <c r="Z9" s="139"/>
      <c r="AA9" s="121"/>
      <c r="AB9" s="145">
        <v>0</v>
      </c>
      <c r="AC9" s="142">
        <v>0</v>
      </c>
      <c r="AD9" s="122">
        <v>0</v>
      </c>
      <c r="AE9" s="123">
        <v>0</v>
      </c>
      <c r="AF9" s="90">
        <v>14</v>
      </c>
      <c r="AG9" s="90">
        <v>5</v>
      </c>
      <c r="AH9" s="90">
        <v>19</v>
      </c>
      <c r="AI9" s="90">
        <v>0</v>
      </c>
      <c r="AJ9" s="90">
        <v>0</v>
      </c>
      <c r="AK9" s="90">
        <v>0</v>
      </c>
      <c r="AL9" s="88">
        <v>18</v>
      </c>
      <c r="AM9" s="88">
        <v>9</v>
      </c>
      <c r="AN9" s="88">
        <v>27</v>
      </c>
      <c r="AO9" s="88">
        <v>4</v>
      </c>
      <c r="AP9" s="88">
        <v>3</v>
      </c>
      <c r="AQ9" s="88">
        <v>7</v>
      </c>
      <c r="AR9" s="149">
        <v>32</v>
      </c>
      <c r="AS9" s="149">
        <v>14</v>
      </c>
      <c r="AT9" s="149">
        <v>46</v>
      </c>
    </row>
    <row r="10" spans="1:46" x14ac:dyDescent="0.3">
      <c r="A10" s="133" t="s">
        <v>21</v>
      </c>
      <c r="B10" s="119">
        <v>23</v>
      </c>
      <c r="C10" s="120">
        <v>13</v>
      </c>
      <c r="D10" s="120">
        <v>36</v>
      </c>
      <c r="E10" s="136">
        <v>2</v>
      </c>
      <c r="F10" s="120">
        <v>2</v>
      </c>
      <c r="G10" s="120">
        <v>4</v>
      </c>
      <c r="H10" s="139">
        <v>15</v>
      </c>
      <c r="I10" s="121">
        <v>9</v>
      </c>
      <c r="J10" s="121">
        <v>24</v>
      </c>
      <c r="K10" s="139">
        <v>3</v>
      </c>
      <c r="L10" s="121">
        <v>0</v>
      </c>
      <c r="M10" s="121">
        <v>3</v>
      </c>
      <c r="N10" s="129">
        <v>38</v>
      </c>
      <c r="O10" s="129">
        <v>22</v>
      </c>
      <c r="P10" s="130">
        <v>60</v>
      </c>
      <c r="Q10" s="119">
        <v>0</v>
      </c>
      <c r="R10" s="120">
        <v>0</v>
      </c>
      <c r="S10" s="120">
        <v>0</v>
      </c>
      <c r="T10" s="136">
        <v>0</v>
      </c>
      <c r="U10" s="120">
        <v>0</v>
      </c>
      <c r="V10" s="120">
        <v>0</v>
      </c>
      <c r="W10" s="139">
        <v>0</v>
      </c>
      <c r="X10" s="121">
        <v>0</v>
      </c>
      <c r="Y10" s="121">
        <v>0</v>
      </c>
      <c r="Z10" s="139"/>
      <c r="AA10" s="121"/>
      <c r="AB10" s="145">
        <v>0</v>
      </c>
      <c r="AC10" s="142">
        <v>0</v>
      </c>
      <c r="AD10" s="122">
        <v>0</v>
      </c>
      <c r="AE10" s="123">
        <v>0</v>
      </c>
      <c r="AF10" s="90">
        <v>23</v>
      </c>
      <c r="AG10" s="90">
        <v>13</v>
      </c>
      <c r="AH10" s="90">
        <v>36</v>
      </c>
      <c r="AI10" s="90">
        <v>2</v>
      </c>
      <c r="AJ10" s="90">
        <v>2</v>
      </c>
      <c r="AK10" s="90">
        <v>4</v>
      </c>
      <c r="AL10" s="88">
        <v>15</v>
      </c>
      <c r="AM10" s="88">
        <v>9</v>
      </c>
      <c r="AN10" s="88">
        <v>24</v>
      </c>
      <c r="AO10" s="88">
        <v>3</v>
      </c>
      <c r="AP10" s="88">
        <v>0</v>
      </c>
      <c r="AQ10" s="88">
        <v>3</v>
      </c>
      <c r="AR10" s="149">
        <v>38</v>
      </c>
      <c r="AS10" s="149">
        <v>22</v>
      </c>
      <c r="AT10" s="149">
        <v>60</v>
      </c>
    </row>
    <row r="11" spans="1:46" x14ac:dyDescent="0.3">
      <c r="A11" s="133" t="s">
        <v>22</v>
      </c>
      <c r="B11" s="119">
        <v>16</v>
      </c>
      <c r="C11" s="120">
        <v>15</v>
      </c>
      <c r="D11" s="120">
        <v>31</v>
      </c>
      <c r="E11" s="136">
        <v>3</v>
      </c>
      <c r="F11" s="120">
        <v>0</v>
      </c>
      <c r="G11" s="120">
        <v>3</v>
      </c>
      <c r="H11" s="139">
        <v>36</v>
      </c>
      <c r="I11" s="121">
        <v>15</v>
      </c>
      <c r="J11" s="121">
        <v>51</v>
      </c>
      <c r="K11" s="139">
        <v>7</v>
      </c>
      <c r="L11" s="121">
        <v>3</v>
      </c>
      <c r="M11" s="121">
        <v>10</v>
      </c>
      <c r="N11" s="129">
        <v>52</v>
      </c>
      <c r="O11" s="129">
        <v>30</v>
      </c>
      <c r="P11" s="130">
        <v>82</v>
      </c>
      <c r="Q11" s="119">
        <v>0</v>
      </c>
      <c r="R11" s="120">
        <v>0</v>
      </c>
      <c r="S11" s="120">
        <v>0</v>
      </c>
      <c r="T11" s="136">
        <v>0</v>
      </c>
      <c r="U11" s="120">
        <v>0</v>
      </c>
      <c r="V11" s="120">
        <v>0</v>
      </c>
      <c r="W11" s="139">
        <v>0</v>
      </c>
      <c r="X11" s="121">
        <v>0</v>
      </c>
      <c r="Y11" s="121">
        <v>0</v>
      </c>
      <c r="Z11" s="139"/>
      <c r="AA11" s="121"/>
      <c r="AB11" s="145">
        <v>0</v>
      </c>
      <c r="AC11" s="142">
        <v>0</v>
      </c>
      <c r="AD11" s="122">
        <v>0</v>
      </c>
      <c r="AE11" s="123">
        <v>0</v>
      </c>
      <c r="AF11" s="90">
        <v>16</v>
      </c>
      <c r="AG11" s="90">
        <v>15</v>
      </c>
      <c r="AH11" s="90">
        <v>31</v>
      </c>
      <c r="AI11" s="90">
        <v>3</v>
      </c>
      <c r="AJ11" s="90">
        <v>0</v>
      </c>
      <c r="AK11" s="90">
        <v>3</v>
      </c>
      <c r="AL11" s="88">
        <v>36</v>
      </c>
      <c r="AM11" s="88">
        <v>15</v>
      </c>
      <c r="AN11" s="88">
        <v>51</v>
      </c>
      <c r="AO11" s="88">
        <v>7</v>
      </c>
      <c r="AP11" s="88">
        <v>3</v>
      </c>
      <c r="AQ11" s="88">
        <v>10</v>
      </c>
      <c r="AR11" s="149">
        <v>52</v>
      </c>
      <c r="AS11" s="149">
        <v>30</v>
      </c>
      <c r="AT11" s="149">
        <v>82</v>
      </c>
    </row>
    <row r="12" spans="1:46" x14ac:dyDescent="0.3">
      <c r="A12" s="133" t="s">
        <v>23</v>
      </c>
      <c r="B12" s="119">
        <v>16</v>
      </c>
      <c r="C12" s="120">
        <v>8</v>
      </c>
      <c r="D12" s="120">
        <v>24</v>
      </c>
      <c r="E12" s="136">
        <v>0</v>
      </c>
      <c r="F12" s="120">
        <v>2</v>
      </c>
      <c r="G12" s="120">
        <v>2</v>
      </c>
      <c r="H12" s="139">
        <v>39</v>
      </c>
      <c r="I12" s="121">
        <v>29</v>
      </c>
      <c r="J12" s="121">
        <v>68</v>
      </c>
      <c r="K12" s="139">
        <v>15</v>
      </c>
      <c r="L12" s="121">
        <v>6</v>
      </c>
      <c r="M12" s="121">
        <v>21</v>
      </c>
      <c r="N12" s="129">
        <v>55</v>
      </c>
      <c r="O12" s="129">
        <v>37</v>
      </c>
      <c r="P12" s="130">
        <v>92</v>
      </c>
      <c r="Q12" s="119">
        <v>1</v>
      </c>
      <c r="R12" s="120">
        <v>0</v>
      </c>
      <c r="S12" s="120">
        <v>1</v>
      </c>
      <c r="T12" s="136">
        <v>0</v>
      </c>
      <c r="U12" s="120">
        <v>0</v>
      </c>
      <c r="V12" s="120">
        <v>0</v>
      </c>
      <c r="W12" s="139">
        <v>0</v>
      </c>
      <c r="X12" s="121">
        <v>0</v>
      </c>
      <c r="Y12" s="121">
        <v>0</v>
      </c>
      <c r="Z12" s="139"/>
      <c r="AA12" s="121"/>
      <c r="AB12" s="145">
        <v>0</v>
      </c>
      <c r="AC12" s="142">
        <v>1</v>
      </c>
      <c r="AD12" s="122">
        <v>0</v>
      </c>
      <c r="AE12" s="123">
        <v>1</v>
      </c>
      <c r="AF12" s="90">
        <v>17</v>
      </c>
      <c r="AG12" s="90">
        <v>8</v>
      </c>
      <c r="AH12" s="90">
        <v>25</v>
      </c>
      <c r="AI12" s="90">
        <v>0</v>
      </c>
      <c r="AJ12" s="90">
        <v>2</v>
      </c>
      <c r="AK12" s="90">
        <v>2</v>
      </c>
      <c r="AL12" s="88">
        <v>39</v>
      </c>
      <c r="AM12" s="88">
        <v>29</v>
      </c>
      <c r="AN12" s="88">
        <v>68</v>
      </c>
      <c r="AO12" s="88">
        <v>15</v>
      </c>
      <c r="AP12" s="88">
        <v>6</v>
      </c>
      <c r="AQ12" s="88">
        <v>21</v>
      </c>
      <c r="AR12" s="149">
        <v>56</v>
      </c>
      <c r="AS12" s="149">
        <v>37</v>
      </c>
      <c r="AT12" s="149">
        <v>93</v>
      </c>
    </row>
    <row r="13" spans="1:46" x14ac:dyDescent="0.3">
      <c r="A13" s="133" t="s">
        <v>24</v>
      </c>
      <c r="B13" s="119">
        <v>17</v>
      </c>
      <c r="C13" s="120">
        <v>18</v>
      </c>
      <c r="D13" s="120">
        <v>35</v>
      </c>
      <c r="E13" s="136">
        <v>1</v>
      </c>
      <c r="F13" s="120">
        <v>2</v>
      </c>
      <c r="G13" s="120">
        <v>3</v>
      </c>
      <c r="H13" s="139">
        <v>52</v>
      </c>
      <c r="I13" s="121">
        <v>36</v>
      </c>
      <c r="J13" s="121">
        <v>88</v>
      </c>
      <c r="K13" s="139">
        <v>15</v>
      </c>
      <c r="L13" s="121">
        <v>9</v>
      </c>
      <c r="M13" s="121">
        <v>24</v>
      </c>
      <c r="N13" s="129">
        <v>69</v>
      </c>
      <c r="O13" s="129">
        <v>54</v>
      </c>
      <c r="P13" s="130">
        <v>123</v>
      </c>
      <c r="Q13" s="119">
        <v>0</v>
      </c>
      <c r="R13" s="120">
        <v>0</v>
      </c>
      <c r="S13" s="120">
        <v>0</v>
      </c>
      <c r="T13" s="136">
        <v>0</v>
      </c>
      <c r="U13" s="120">
        <v>0</v>
      </c>
      <c r="V13" s="120">
        <v>0</v>
      </c>
      <c r="W13" s="139">
        <v>0</v>
      </c>
      <c r="X13" s="121">
        <v>0</v>
      </c>
      <c r="Y13" s="121">
        <v>0</v>
      </c>
      <c r="Z13" s="139"/>
      <c r="AA13" s="121"/>
      <c r="AB13" s="145">
        <v>0</v>
      </c>
      <c r="AC13" s="142">
        <v>0</v>
      </c>
      <c r="AD13" s="122">
        <v>0</v>
      </c>
      <c r="AE13" s="123">
        <v>0</v>
      </c>
      <c r="AF13" s="90">
        <v>17</v>
      </c>
      <c r="AG13" s="90">
        <v>18</v>
      </c>
      <c r="AH13" s="90">
        <v>35</v>
      </c>
      <c r="AI13" s="90">
        <v>1</v>
      </c>
      <c r="AJ13" s="90">
        <v>2</v>
      </c>
      <c r="AK13" s="90">
        <v>3</v>
      </c>
      <c r="AL13" s="88">
        <v>52</v>
      </c>
      <c r="AM13" s="88">
        <v>36</v>
      </c>
      <c r="AN13" s="88">
        <v>88</v>
      </c>
      <c r="AO13" s="88">
        <v>15</v>
      </c>
      <c r="AP13" s="88">
        <v>9</v>
      </c>
      <c r="AQ13" s="88">
        <v>24</v>
      </c>
      <c r="AR13" s="149">
        <v>69</v>
      </c>
      <c r="AS13" s="149">
        <v>54</v>
      </c>
      <c r="AT13" s="149">
        <v>123</v>
      </c>
    </row>
    <row r="14" spans="1:46" x14ac:dyDescent="0.3">
      <c r="A14" s="133" t="s">
        <v>25</v>
      </c>
      <c r="B14" s="119">
        <v>28</v>
      </c>
      <c r="C14" s="120">
        <v>21</v>
      </c>
      <c r="D14" s="120">
        <v>49</v>
      </c>
      <c r="E14" s="136">
        <v>3</v>
      </c>
      <c r="F14" s="120">
        <v>3</v>
      </c>
      <c r="G14" s="120">
        <v>6</v>
      </c>
      <c r="H14" s="139">
        <v>37</v>
      </c>
      <c r="I14" s="121">
        <v>38</v>
      </c>
      <c r="J14" s="121">
        <v>75</v>
      </c>
      <c r="K14" s="139">
        <v>11</v>
      </c>
      <c r="L14" s="121">
        <v>9</v>
      </c>
      <c r="M14" s="121">
        <v>20</v>
      </c>
      <c r="N14" s="129">
        <v>65</v>
      </c>
      <c r="O14" s="129">
        <v>59</v>
      </c>
      <c r="P14" s="130">
        <v>124</v>
      </c>
      <c r="Q14" s="119">
        <v>0</v>
      </c>
      <c r="R14" s="120">
        <v>0</v>
      </c>
      <c r="S14" s="120">
        <v>0</v>
      </c>
      <c r="T14" s="136">
        <v>0</v>
      </c>
      <c r="U14" s="120">
        <v>0</v>
      </c>
      <c r="V14" s="120">
        <v>0</v>
      </c>
      <c r="W14" s="139">
        <v>1</v>
      </c>
      <c r="X14" s="121">
        <v>0</v>
      </c>
      <c r="Y14" s="121">
        <v>1</v>
      </c>
      <c r="Z14" s="139"/>
      <c r="AA14" s="121"/>
      <c r="AB14" s="145">
        <v>0</v>
      </c>
      <c r="AC14" s="142">
        <v>1</v>
      </c>
      <c r="AD14" s="122">
        <v>0</v>
      </c>
      <c r="AE14" s="123">
        <v>1</v>
      </c>
      <c r="AF14" s="90">
        <v>28</v>
      </c>
      <c r="AG14" s="90">
        <v>21</v>
      </c>
      <c r="AH14" s="90">
        <v>49</v>
      </c>
      <c r="AI14" s="90">
        <v>3</v>
      </c>
      <c r="AJ14" s="90">
        <v>3</v>
      </c>
      <c r="AK14" s="90">
        <v>6</v>
      </c>
      <c r="AL14" s="88">
        <v>38</v>
      </c>
      <c r="AM14" s="88">
        <v>38</v>
      </c>
      <c r="AN14" s="88">
        <v>76</v>
      </c>
      <c r="AO14" s="88">
        <v>11</v>
      </c>
      <c r="AP14" s="88">
        <v>9</v>
      </c>
      <c r="AQ14" s="88">
        <v>20</v>
      </c>
      <c r="AR14" s="149">
        <v>66</v>
      </c>
      <c r="AS14" s="149">
        <v>59</v>
      </c>
      <c r="AT14" s="149">
        <v>125</v>
      </c>
    </row>
    <row r="15" spans="1:46" x14ac:dyDescent="0.3">
      <c r="A15" s="133" t="s">
        <v>26</v>
      </c>
      <c r="B15" s="119">
        <v>20</v>
      </c>
      <c r="C15" s="120">
        <v>22</v>
      </c>
      <c r="D15" s="120">
        <v>42</v>
      </c>
      <c r="E15" s="136">
        <v>4</v>
      </c>
      <c r="F15" s="120">
        <v>2</v>
      </c>
      <c r="G15" s="120">
        <v>6</v>
      </c>
      <c r="H15" s="139">
        <v>37</v>
      </c>
      <c r="I15" s="121">
        <v>29</v>
      </c>
      <c r="J15" s="121">
        <v>66</v>
      </c>
      <c r="K15" s="139">
        <v>15</v>
      </c>
      <c r="L15" s="121">
        <v>10</v>
      </c>
      <c r="M15" s="121">
        <v>25</v>
      </c>
      <c r="N15" s="129">
        <v>57</v>
      </c>
      <c r="O15" s="129">
        <v>51</v>
      </c>
      <c r="P15" s="130">
        <v>108</v>
      </c>
      <c r="Q15" s="119">
        <v>1</v>
      </c>
      <c r="R15" s="120">
        <v>2</v>
      </c>
      <c r="S15" s="120">
        <v>3</v>
      </c>
      <c r="T15" s="136">
        <v>0</v>
      </c>
      <c r="U15" s="120">
        <v>0</v>
      </c>
      <c r="V15" s="120">
        <v>0</v>
      </c>
      <c r="W15" s="139">
        <v>1</v>
      </c>
      <c r="X15" s="121">
        <v>1</v>
      </c>
      <c r="Y15" s="121">
        <v>2</v>
      </c>
      <c r="Z15" s="139"/>
      <c r="AA15" s="121"/>
      <c r="AB15" s="145">
        <v>0</v>
      </c>
      <c r="AC15" s="142">
        <v>2</v>
      </c>
      <c r="AD15" s="122">
        <v>3</v>
      </c>
      <c r="AE15" s="123">
        <v>5</v>
      </c>
      <c r="AF15" s="90">
        <v>21</v>
      </c>
      <c r="AG15" s="90">
        <v>24</v>
      </c>
      <c r="AH15" s="90">
        <v>45</v>
      </c>
      <c r="AI15" s="90">
        <v>4</v>
      </c>
      <c r="AJ15" s="90">
        <v>2</v>
      </c>
      <c r="AK15" s="90">
        <v>6</v>
      </c>
      <c r="AL15" s="88">
        <v>38</v>
      </c>
      <c r="AM15" s="88">
        <v>30</v>
      </c>
      <c r="AN15" s="88">
        <v>68</v>
      </c>
      <c r="AO15" s="88">
        <v>15</v>
      </c>
      <c r="AP15" s="88">
        <v>10</v>
      </c>
      <c r="AQ15" s="88">
        <v>25</v>
      </c>
      <c r="AR15" s="149">
        <v>59</v>
      </c>
      <c r="AS15" s="149">
        <v>54</v>
      </c>
      <c r="AT15" s="149">
        <v>113</v>
      </c>
    </row>
    <row r="16" spans="1:46" x14ac:dyDescent="0.3">
      <c r="A16" s="133" t="s">
        <v>27</v>
      </c>
      <c r="B16" s="119">
        <v>5</v>
      </c>
      <c r="C16" s="120">
        <v>7</v>
      </c>
      <c r="D16" s="120">
        <v>12</v>
      </c>
      <c r="E16" s="136">
        <v>0</v>
      </c>
      <c r="F16" s="120">
        <v>0</v>
      </c>
      <c r="G16" s="120">
        <v>0</v>
      </c>
      <c r="H16" s="139">
        <v>15</v>
      </c>
      <c r="I16" s="121">
        <v>15</v>
      </c>
      <c r="J16" s="121">
        <v>30</v>
      </c>
      <c r="K16" s="139">
        <v>4</v>
      </c>
      <c r="L16" s="121">
        <v>3</v>
      </c>
      <c r="M16" s="121">
        <v>7</v>
      </c>
      <c r="N16" s="129">
        <v>20</v>
      </c>
      <c r="O16" s="129">
        <v>22</v>
      </c>
      <c r="P16" s="130">
        <v>42</v>
      </c>
      <c r="Q16" s="119">
        <v>1</v>
      </c>
      <c r="R16" s="120">
        <v>2</v>
      </c>
      <c r="S16" s="120">
        <v>3</v>
      </c>
      <c r="T16" s="136">
        <v>0</v>
      </c>
      <c r="U16" s="120">
        <v>0</v>
      </c>
      <c r="V16" s="120">
        <v>0</v>
      </c>
      <c r="W16" s="139">
        <v>4</v>
      </c>
      <c r="X16" s="121">
        <v>2</v>
      </c>
      <c r="Y16" s="121">
        <v>6</v>
      </c>
      <c r="Z16" s="139"/>
      <c r="AA16" s="121"/>
      <c r="AB16" s="145">
        <v>0</v>
      </c>
      <c r="AC16" s="142">
        <v>5</v>
      </c>
      <c r="AD16" s="122">
        <v>4</v>
      </c>
      <c r="AE16" s="123">
        <v>9</v>
      </c>
      <c r="AF16" s="90">
        <v>6</v>
      </c>
      <c r="AG16" s="90">
        <v>9</v>
      </c>
      <c r="AH16" s="90">
        <v>15</v>
      </c>
      <c r="AI16" s="90">
        <v>0</v>
      </c>
      <c r="AJ16" s="90">
        <v>0</v>
      </c>
      <c r="AK16" s="90">
        <v>0</v>
      </c>
      <c r="AL16" s="88">
        <v>19</v>
      </c>
      <c r="AM16" s="88">
        <v>17</v>
      </c>
      <c r="AN16" s="88">
        <v>36</v>
      </c>
      <c r="AO16" s="88">
        <v>4</v>
      </c>
      <c r="AP16" s="88">
        <v>3</v>
      </c>
      <c r="AQ16" s="88">
        <v>7</v>
      </c>
      <c r="AR16" s="149">
        <v>25</v>
      </c>
      <c r="AS16" s="149">
        <v>26</v>
      </c>
      <c r="AT16" s="149">
        <v>51</v>
      </c>
    </row>
    <row r="17" spans="1:46" x14ac:dyDescent="0.3">
      <c r="A17" s="133" t="s">
        <v>28</v>
      </c>
      <c r="B17" s="119">
        <v>0</v>
      </c>
      <c r="C17" s="120">
        <v>1</v>
      </c>
      <c r="D17" s="120">
        <v>1</v>
      </c>
      <c r="E17" s="136">
        <v>0</v>
      </c>
      <c r="F17" s="120">
        <v>0</v>
      </c>
      <c r="G17" s="120">
        <v>0</v>
      </c>
      <c r="H17" s="139">
        <v>1</v>
      </c>
      <c r="I17" s="121">
        <v>3</v>
      </c>
      <c r="J17" s="121">
        <v>4</v>
      </c>
      <c r="K17" s="139">
        <v>0</v>
      </c>
      <c r="L17" s="121">
        <v>0</v>
      </c>
      <c r="M17" s="121">
        <v>0</v>
      </c>
      <c r="N17" s="129">
        <v>1</v>
      </c>
      <c r="O17" s="129">
        <v>4</v>
      </c>
      <c r="P17" s="130">
        <v>5</v>
      </c>
      <c r="Q17" s="119">
        <v>2</v>
      </c>
      <c r="R17" s="120">
        <v>2</v>
      </c>
      <c r="S17" s="120">
        <v>4</v>
      </c>
      <c r="T17" s="136">
        <v>0</v>
      </c>
      <c r="U17" s="120">
        <v>0</v>
      </c>
      <c r="V17" s="120">
        <v>0</v>
      </c>
      <c r="W17" s="139">
        <v>1</v>
      </c>
      <c r="X17" s="121">
        <v>1</v>
      </c>
      <c r="Y17" s="121">
        <v>2</v>
      </c>
      <c r="Z17" s="139"/>
      <c r="AA17" s="121"/>
      <c r="AB17" s="145">
        <v>0</v>
      </c>
      <c r="AC17" s="142">
        <v>3</v>
      </c>
      <c r="AD17" s="122">
        <v>3</v>
      </c>
      <c r="AE17" s="123">
        <v>6</v>
      </c>
      <c r="AF17" s="90">
        <v>2</v>
      </c>
      <c r="AG17" s="90">
        <v>3</v>
      </c>
      <c r="AH17" s="90">
        <v>5</v>
      </c>
      <c r="AI17" s="90">
        <v>0</v>
      </c>
      <c r="AJ17" s="90">
        <v>0</v>
      </c>
      <c r="AK17" s="90">
        <v>0</v>
      </c>
      <c r="AL17" s="88">
        <v>2</v>
      </c>
      <c r="AM17" s="88">
        <v>4</v>
      </c>
      <c r="AN17" s="88">
        <v>6</v>
      </c>
      <c r="AO17" s="88">
        <v>0</v>
      </c>
      <c r="AP17" s="88">
        <v>0</v>
      </c>
      <c r="AQ17" s="88">
        <v>0</v>
      </c>
      <c r="AR17" s="149">
        <v>4</v>
      </c>
      <c r="AS17" s="149">
        <v>7</v>
      </c>
      <c r="AT17" s="149">
        <v>11</v>
      </c>
    </row>
    <row r="18" spans="1:46" x14ac:dyDescent="0.3">
      <c r="A18" s="133" t="s">
        <v>29</v>
      </c>
      <c r="B18" s="119">
        <v>0</v>
      </c>
      <c r="C18" s="120">
        <v>0</v>
      </c>
      <c r="D18" s="120">
        <v>0</v>
      </c>
      <c r="E18" s="136">
        <v>0</v>
      </c>
      <c r="F18" s="120">
        <v>0</v>
      </c>
      <c r="G18" s="120">
        <v>0</v>
      </c>
      <c r="H18" s="139">
        <v>0</v>
      </c>
      <c r="I18" s="121">
        <v>5</v>
      </c>
      <c r="J18" s="121">
        <v>5</v>
      </c>
      <c r="K18" s="139">
        <v>0</v>
      </c>
      <c r="L18" s="121">
        <v>0</v>
      </c>
      <c r="M18" s="121">
        <v>0</v>
      </c>
      <c r="N18" s="129">
        <v>0</v>
      </c>
      <c r="O18" s="129">
        <v>5</v>
      </c>
      <c r="P18" s="130">
        <v>5</v>
      </c>
      <c r="Q18" s="119">
        <v>4</v>
      </c>
      <c r="R18" s="120">
        <v>2</v>
      </c>
      <c r="S18" s="120">
        <v>6</v>
      </c>
      <c r="T18" s="136">
        <v>1</v>
      </c>
      <c r="U18" s="120">
        <v>1</v>
      </c>
      <c r="V18" s="120">
        <v>2</v>
      </c>
      <c r="W18" s="139">
        <v>4</v>
      </c>
      <c r="X18" s="121">
        <v>2</v>
      </c>
      <c r="Y18" s="121">
        <v>6</v>
      </c>
      <c r="Z18" s="139"/>
      <c r="AA18" s="121"/>
      <c r="AB18" s="145">
        <v>0</v>
      </c>
      <c r="AC18" s="142">
        <v>8</v>
      </c>
      <c r="AD18" s="122">
        <v>4</v>
      </c>
      <c r="AE18" s="123">
        <v>12</v>
      </c>
      <c r="AF18" s="90">
        <v>4</v>
      </c>
      <c r="AG18" s="90">
        <v>2</v>
      </c>
      <c r="AH18" s="90">
        <v>6</v>
      </c>
      <c r="AI18" s="90">
        <v>1</v>
      </c>
      <c r="AJ18" s="90">
        <v>1</v>
      </c>
      <c r="AK18" s="90">
        <v>2</v>
      </c>
      <c r="AL18" s="88">
        <v>4</v>
      </c>
      <c r="AM18" s="88">
        <v>7</v>
      </c>
      <c r="AN18" s="88">
        <v>11</v>
      </c>
      <c r="AO18" s="88">
        <v>0</v>
      </c>
      <c r="AP18" s="88">
        <v>0</v>
      </c>
      <c r="AQ18" s="88">
        <v>0</v>
      </c>
      <c r="AR18" s="149">
        <v>8</v>
      </c>
      <c r="AS18" s="149">
        <v>9</v>
      </c>
      <c r="AT18" s="149">
        <v>17</v>
      </c>
    </row>
    <row r="19" spans="1:46" ht="15" thickBot="1" x14ac:dyDescent="0.35">
      <c r="A19" s="134" t="s">
        <v>0</v>
      </c>
      <c r="B19" s="124">
        <v>205</v>
      </c>
      <c r="C19" s="125">
        <v>171</v>
      </c>
      <c r="D19" s="125">
        <v>376</v>
      </c>
      <c r="E19" s="137">
        <v>14</v>
      </c>
      <c r="F19" s="125">
        <v>16</v>
      </c>
      <c r="G19" s="125">
        <v>30</v>
      </c>
      <c r="H19" s="140">
        <v>351</v>
      </c>
      <c r="I19" s="126">
        <v>281</v>
      </c>
      <c r="J19" s="126">
        <v>632</v>
      </c>
      <c r="K19" s="140">
        <v>103</v>
      </c>
      <c r="L19" s="126">
        <v>77</v>
      </c>
      <c r="M19" s="126">
        <v>180</v>
      </c>
      <c r="N19" s="131">
        <v>556</v>
      </c>
      <c r="O19" s="131">
        <v>452</v>
      </c>
      <c r="P19" s="132">
        <v>1008</v>
      </c>
      <c r="Q19" s="124">
        <v>9</v>
      </c>
      <c r="R19" s="125">
        <v>11</v>
      </c>
      <c r="S19" s="125">
        <v>20</v>
      </c>
      <c r="T19" s="137">
        <v>1</v>
      </c>
      <c r="U19" s="125">
        <v>1</v>
      </c>
      <c r="V19" s="125">
        <v>2</v>
      </c>
      <c r="W19" s="140">
        <v>11</v>
      </c>
      <c r="X19" s="126">
        <v>7</v>
      </c>
      <c r="Y19" s="126">
        <v>18</v>
      </c>
      <c r="Z19" s="140">
        <v>0</v>
      </c>
      <c r="AA19" s="126">
        <v>0</v>
      </c>
      <c r="AB19" s="146">
        <v>0</v>
      </c>
      <c r="AC19" s="143">
        <v>20</v>
      </c>
      <c r="AD19" s="127">
        <v>18</v>
      </c>
      <c r="AE19" s="128">
        <v>38</v>
      </c>
      <c r="AF19" s="90">
        <v>214</v>
      </c>
      <c r="AG19" s="90">
        <v>182</v>
      </c>
      <c r="AH19" s="90">
        <v>396</v>
      </c>
      <c r="AI19" s="90">
        <v>15</v>
      </c>
      <c r="AJ19" s="90">
        <v>17</v>
      </c>
      <c r="AK19" s="90">
        <v>32</v>
      </c>
      <c r="AL19" s="88">
        <v>362</v>
      </c>
      <c r="AM19" s="88">
        <v>288</v>
      </c>
      <c r="AN19" s="88">
        <v>650</v>
      </c>
      <c r="AO19" s="88">
        <v>103</v>
      </c>
      <c r="AP19" s="88">
        <v>77</v>
      </c>
      <c r="AQ19" s="88">
        <v>180</v>
      </c>
      <c r="AR19" s="149">
        <v>576</v>
      </c>
      <c r="AS19" s="149">
        <v>470</v>
      </c>
      <c r="AT19" s="149">
        <v>1046</v>
      </c>
    </row>
    <row r="21" spans="1:46" x14ac:dyDescent="0.3">
      <c r="P21" s="84"/>
    </row>
  </sheetData>
  <mergeCells count="19">
    <mergeCell ref="Q1:AE1"/>
    <mergeCell ref="Q2:S2"/>
    <mergeCell ref="W2:Y2"/>
    <mergeCell ref="Z2:AB2"/>
    <mergeCell ref="AC2:AE2"/>
    <mergeCell ref="T2:V2"/>
    <mergeCell ref="A1:A3"/>
    <mergeCell ref="B2:D2"/>
    <mergeCell ref="H2:J2"/>
    <mergeCell ref="K2:M2"/>
    <mergeCell ref="B1:P1"/>
    <mergeCell ref="N2:P2"/>
    <mergeCell ref="E2:G2"/>
    <mergeCell ref="AF1:AT1"/>
    <mergeCell ref="AF2:AH2"/>
    <mergeCell ref="AI2:AK2"/>
    <mergeCell ref="AL2:AN2"/>
    <mergeCell ref="AO2:AQ2"/>
    <mergeCell ref="AR2:AT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workbookViewId="0">
      <selection activeCell="F4" sqref="F4"/>
    </sheetView>
  </sheetViews>
  <sheetFormatPr baseColWidth="10" defaultRowHeight="14.4" x14ac:dyDescent="0.3"/>
  <cols>
    <col min="1" max="1" width="19.44140625" customWidth="1"/>
    <col min="2" max="3" width="13.5546875" customWidth="1"/>
    <col min="4" max="4" width="15.109375" customWidth="1"/>
  </cols>
  <sheetData>
    <row r="1" spans="1:4" ht="30.6" customHeight="1" x14ac:dyDescent="0.3">
      <c r="A1" s="75" t="s">
        <v>107</v>
      </c>
      <c r="B1" s="75"/>
      <c r="C1" s="76" t="s">
        <v>100</v>
      </c>
      <c r="D1" s="75">
        <v>2020</v>
      </c>
    </row>
    <row r="2" spans="1:4" x14ac:dyDescent="0.3">
      <c r="A2" s="9"/>
      <c r="B2" s="9"/>
      <c r="C2" s="9"/>
      <c r="D2" s="71"/>
    </row>
    <row r="3" spans="1:4" x14ac:dyDescent="0.3">
      <c r="B3" s="79" t="s">
        <v>101</v>
      </c>
      <c r="C3" s="9" t="s">
        <v>110</v>
      </c>
      <c r="D3" s="71">
        <v>182363.9399999998</v>
      </c>
    </row>
    <row r="4" spans="1:4" x14ac:dyDescent="0.3">
      <c r="B4" s="80"/>
      <c r="C4" s="9" t="s">
        <v>111</v>
      </c>
      <c r="D4" s="71">
        <v>501584.09999999817</v>
      </c>
    </row>
    <row r="5" spans="1:4" x14ac:dyDescent="0.3">
      <c r="B5" s="80"/>
      <c r="C5" s="9" t="s">
        <v>112</v>
      </c>
      <c r="D5" s="71">
        <v>14713.209999999995</v>
      </c>
    </row>
    <row r="6" spans="1:4" x14ac:dyDescent="0.3">
      <c r="A6" s="77" t="s">
        <v>109</v>
      </c>
      <c r="B6" s="81"/>
      <c r="C6" s="81"/>
      <c r="D6" s="78">
        <f>SUM(D3:D5)</f>
        <v>698661.2499999979</v>
      </c>
    </row>
    <row r="7" spans="1:4" x14ac:dyDescent="0.3">
      <c r="A7" s="9"/>
      <c r="B7" s="70"/>
      <c r="C7" s="70"/>
      <c r="D7" s="71"/>
    </row>
    <row r="8" spans="1:4" x14ac:dyDescent="0.3">
      <c r="B8" s="79" t="s">
        <v>102</v>
      </c>
      <c r="C8" s="9" t="s">
        <v>110</v>
      </c>
      <c r="D8" s="71">
        <v>17365.569999999996</v>
      </c>
    </row>
    <row r="9" spans="1:4" x14ac:dyDescent="0.3">
      <c r="B9" s="79"/>
      <c r="C9" s="9" t="s">
        <v>111</v>
      </c>
      <c r="D9" s="71">
        <v>24536.249999999996</v>
      </c>
    </row>
    <row r="10" spans="1:4" x14ac:dyDescent="0.3">
      <c r="B10" s="79"/>
      <c r="C10" s="9" t="s">
        <v>112</v>
      </c>
      <c r="D10" s="71">
        <v>192.49000000000007</v>
      </c>
    </row>
    <row r="11" spans="1:4" x14ac:dyDescent="0.3">
      <c r="A11" s="77" t="s">
        <v>108</v>
      </c>
      <c r="B11" s="81"/>
      <c r="C11" s="81"/>
      <c r="D11" s="78">
        <f>SUM(D8:D10)</f>
        <v>42094.30999999999</v>
      </c>
    </row>
    <row r="12" spans="1:4" x14ac:dyDescent="0.3">
      <c r="A12" s="9" t="s">
        <v>0</v>
      </c>
      <c r="B12" s="70"/>
      <c r="C12" s="70"/>
      <c r="D12" s="71">
        <f>D6+D11</f>
        <v>740755.55999999784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Borseaux Metropole 2020</vt:lpstr>
      <vt:lpstr>données</vt:lpstr>
      <vt:lpstr>CR 2020 CDG VOSGES</vt:lpstr>
      <vt:lpstr>PRESTATIONS CDG VOSGES</vt:lpstr>
      <vt:lpstr>AGE et PP MOYEN</vt:lpstr>
      <vt:lpstr>PP MOYEN PAR TRANCHE AGE</vt:lpstr>
      <vt:lpstr>COTISATIONS CDG VOSGES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 Graziella</dc:creator>
  <cp:lastModifiedBy>Aline AUBERT</cp:lastModifiedBy>
  <dcterms:created xsi:type="dcterms:W3CDTF">2017-05-24T08:41:33Z</dcterms:created>
  <dcterms:modified xsi:type="dcterms:W3CDTF">2021-05-25T08:46:14Z</dcterms:modified>
</cp:coreProperties>
</file>